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C5B1BDF8-A678-43B6-92BC-A390D8DDC807}" xr6:coauthVersionLast="47" xr6:coauthVersionMax="47" xr10:uidLastSave="{00000000-0000-0000-0000-000000000000}"/>
  <bookViews>
    <workbookView xWindow="-120" yWindow="-120" windowWidth="29040" windowHeight="15840" tabRatio="601" xr2:uid="{3FF485DC-8B97-41A5-88B7-08E268E747C2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5" i="1" l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B118" i="1"/>
  <c r="W109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U109" i="1"/>
  <c r="V109" i="1"/>
  <c r="T109" i="1"/>
  <c r="T227" i="1" s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B98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B157" i="1"/>
  <c r="B217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AQ101" i="1"/>
  <c r="AR101" i="1"/>
  <c r="AQ89" i="1"/>
  <c r="AR89" i="1"/>
  <c r="AQ167" i="1"/>
  <c r="AQ177" i="1" s="1"/>
  <c r="AR167" i="1"/>
  <c r="AR177" i="1" s="1"/>
  <c r="AS169" i="1"/>
  <c r="AS170" i="1"/>
  <c r="AS171" i="1"/>
  <c r="AS172" i="1"/>
  <c r="AS173" i="1"/>
  <c r="AS174" i="1"/>
  <c r="AS16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9" i="1"/>
  <c r="AS160" i="1"/>
  <c r="AS161" i="1"/>
  <c r="AS162" i="1"/>
  <c r="AS163" i="1"/>
  <c r="AS125" i="1"/>
  <c r="AA75" i="1" l="1"/>
  <c r="AS70" i="1"/>
  <c r="AQ108" i="1"/>
  <c r="AQ118" i="1" s="1"/>
  <c r="AR108" i="1"/>
  <c r="AR118" i="1" s="1"/>
  <c r="AS66" i="1"/>
  <c r="AS16" i="1"/>
  <c r="AQ42" i="1"/>
  <c r="AR42" i="1"/>
  <c r="AB50" i="1"/>
  <c r="AC50" i="1"/>
  <c r="AG50" i="1"/>
  <c r="AH50" i="1"/>
  <c r="AL50" i="1"/>
  <c r="AM50" i="1"/>
  <c r="AS57" i="1"/>
  <c r="AR51" i="1"/>
  <c r="AR50" i="1" s="1"/>
  <c r="AQ51" i="1"/>
  <c r="AQ50" i="1" s="1"/>
  <c r="AQ30" i="1"/>
  <c r="AS39" i="1"/>
  <c r="AS38" i="1"/>
  <c r="AR30" i="1"/>
  <c r="AS11" i="1"/>
  <c r="AS7" i="1"/>
  <c r="AS13" i="1"/>
  <c r="AS12" i="1"/>
  <c r="AQ18" i="1"/>
  <c r="AR18" i="1"/>
  <c r="B168" i="1"/>
  <c r="C168" i="1"/>
  <c r="E168" i="1"/>
  <c r="F168" i="1"/>
  <c r="J168" i="1"/>
  <c r="K168" i="1"/>
  <c r="O168" i="1"/>
  <c r="P168" i="1"/>
  <c r="U168" i="1"/>
  <c r="T168" i="1"/>
  <c r="V170" i="1"/>
  <c r="V171" i="1"/>
  <c r="V172" i="1"/>
  <c r="V173" i="1"/>
  <c r="V174" i="1"/>
  <c r="V175" i="1"/>
  <c r="V176" i="1"/>
  <c r="V169" i="1"/>
  <c r="V165" i="1"/>
  <c r="E164" i="1"/>
  <c r="F164" i="1"/>
  <c r="J164" i="1"/>
  <c r="K164" i="1"/>
  <c r="O164" i="1"/>
  <c r="P164" i="1"/>
  <c r="T164" i="1"/>
  <c r="U164" i="1"/>
  <c r="V164" i="1"/>
  <c r="V163" i="1"/>
  <c r="V162" i="1"/>
  <c r="E161" i="1"/>
  <c r="F161" i="1"/>
  <c r="J161" i="1"/>
  <c r="K161" i="1"/>
  <c r="O161" i="1"/>
  <c r="P161" i="1"/>
  <c r="T161" i="1"/>
  <c r="U161" i="1"/>
  <c r="V161" i="1"/>
  <c r="V159" i="1"/>
  <c r="V147" i="1"/>
  <c r="V148" i="1"/>
  <c r="V149" i="1"/>
  <c r="V150" i="1"/>
  <c r="V151" i="1"/>
  <c r="V152" i="1"/>
  <c r="V153" i="1"/>
  <c r="V154" i="1"/>
  <c r="V155" i="1"/>
  <c r="V146" i="1"/>
  <c r="V136" i="1"/>
  <c r="V137" i="1"/>
  <c r="V138" i="1"/>
  <c r="V139" i="1"/>
  <c r="V140" i="1"/>
  <c r="V141" i="1"/>
  <c r="V142" i="1"/>
  <c r="V143" i="1"/>
  <c r="V135" i="1"/>
  <c r="V126" i="1"/>
  <c r="V131" i="1"/>
  <c r="V130" i="1" s="1"/>
  <c r="V127" i="1"/>
  <c r="T134" i="1"/>
  <c r="U134" i="1"/>
  <c r="T130" i="1"/>
  <c r="U130" i="1"/>
  <c r="T145" i="1"/>
  <c r="U145" i="1"/>
  <c r="T125" i="1"/>
  <c r="U125" i="1"/>
  <c r="T105" i="1"/>
  <c r="U105" i="1"/>
  <c r="U102" i="1"/>
  <c r="V102" i="1"/>
  <c r="T86" i="1"/>
  <c r="U86" i="1"/>
  <c r="T75" i="1"/>
  <c r="U75" i="1"/>
  <c r="T71" i="1"/>
  <c r="U71" i="1"/>
  <c r="T66" i="1"/>
  <c r="U66" i="1"/>
  <c r="T50" i="1"/>
  <c r="U167" i="1" l="1"/>
  <c r="U177" i="1" s="1"/>
  <c r="AQ49" i="1"/>
  <c r="AR49" i="1"/>
  <c r="AR59" i="1" s="1"/>
  <c r="V125" i="1"/>
  <c r="V168" i="1"/>
  <c r="T167" i="1"/>
  <c r="T177" i="1" s="1"/>
  <c r="U108" i="1"/>
  <c r="V145" i="1"/>
  <c r="V134" i="1"/>
  <c r="AQ59" i="1"/>
  <c r="V167" i="1" l="1"/>
  <c r="V177" i="1" s="1"/>
  <c r="U50" i="1"/>
  <c r="U227" i="1" s="1"/>
  <c r="V57" i="1"/>
  <c r="T46" i="1"/>
  <c r="T223" i="1" s="1"/>
  <c r="U46" i="1"/>
  <c r="U223" i="1" s="1"/>
  <c r="T43" i="1"/>
  <c r="U43" i="1"/>
  <c r="U220" i="1" s="1"/>
  <c r="V40" i="1"/>
  <c r="B39" i="1"/>
  <c r="C39" i="1"/>
  <c r="E39" i="1"/>
  <c r="F39" i="1"/>
  <c r="J39" i="1"/>
  <c r="K39" i="1"/>
  <c r="O39" i="1"/>
  <c r="P39" i="1"/>
  <c r="T39" i="1"/>
  <c r="T216" i="1" s="1"/>
  <c r="U39" i="1"/>
  <c r="U216" i="1" s="1"/>
  <c r="V42" i="1"/>
  <c r="T27" i="1"/>
  <c r="T204" i="1" s="1"/>
  <c r="U27" i="1"/>
  <c r="U204" i="1" s="1"/>
  <c r="T16" i="1"/>
  <c r="T193" i="1" s="1"/>
  <c r="U16" i="1"/>
  <c r="U193" i="1" s="1"/>
  <c r="T7" i="1"/>
  <c r="T184" i="1" s="1"/>
  <c r="U7" i="1"/>
  <c r="U184" i="1" s="1"/>
  <c r="T12" i="1"/>
  <c r="T189" i="1" s="1"/>
  <c r="U12" i="1"/>
  <c r="U189" i="1" s="1"/>
  <c r="AR236" i="1"/>
  <c r="AQ236" i="1"/>
  <c r="AS234" i="1"/>
  <c r="AR234" i="1"/>
  <c r="AQ234" i="1"/>
  <c r="AR233" i="1"/>
  <c r="AQ233" i="1"/>
  <c r="AR232" i="1"/>
  <c r="AQ232" i="1"/>
  <c r="AR231" i="1"/>
  <c r="AQ231" i="1"/>
  <c r="AR230" i="1"/>
  <c r="AQ230" i="1"/>
  <c r="AR229" i="1"/>
  <c r="AQ229" i="1"/>
  <c r="AR228" i="1"/>
  <c r="AQ228" i="1"/>
  <c r="AR227" i="1"/>
  <c r="AQ227" i="1"/>
  <c r="AR226" i="1"/>
  <c r="AQ226" i="1"/>
  <c r="AR222" i="1"/>
  <c r="AQ222" i="1"/>
  <c r="AR221" i="1"/>
  <c r="AQ221" i="1"/>
  <c r="AR220" i="1"/>
  <c r="AQ220" i="1"/>
  <c r="AR219" i="1"/>
  <c r="AQ219" i="1"/>
  <c r="AR216" i="1"/>
  <c r="AQ216" i="1"/>
  <c r="AS215" i="1"/>
  <c r="AR215" i="1"/>
  <c r="AQ215" i="1"/>
  <c r="AR214" i="1"/>
  <c r="AQ214" i="1"/>
  <c r="AR213" i="1"/>
  <c r="AQ213" i="1"/>
  <c r="AR212" i="1"/>
  <c r="AQ212" i="1"/>
  <c r="AR211" i="1"/>
  <c r="AQ211" i="1"/>
  <c r="AR210" i="1"/>
  <c r="AQ210" i="1"/>
  <c r="AR209" i="1"/>
  <c r="AQ209" i="1"/>
  <c r="AR208" i="1"/>
  <c r="AQ208" i="1"/>
  <c r="AR207" i="1"/>
  <c r="AQ207" i="1"/>
  <c r="AR206" i="1"/>
  <c r="AQ206" i="1"/>
  <c r="AR202" i="1"/>
  <c r="AQ202" i="1"/>
  <c r="AR200" i="1"/>
  <c r="AQ200" i="1"/>
  <c r="AR199" i="1"/>
  <c r="AQ199" i="1"/>
  <c r="AR198" i="1"/>
  <c r="AQ198" i="1"/>
  <c r="AR197" i="1"/>
  <c r="AQ197" i="1"/>
  <c r="AR196" i="1"/>
  <c r="AQ196" i="1"/>
  <c r="AR195" i="1"/>
  <c r="AQ195" i="1"/>
  <c r="AR193" i="1"/>
  <c r="AQ193" i="1"/>
  <c r="AR190" i="1"/>
  <c r="AQ190" i="1"/>
  <c r="AR189" i="1"/>
  <c r="AQ189" i="1"/>
  <c r="AS188" i="1"/>
  <c r="AR188" i="1"/>
  <c r="AQ188" i="1"/>
  <c r="AR186" i="1"/>
  <c r="AQ186" i="1"/>
  <c r="AR185" i="1"/>
  <c r="AQ185" i="1"/>
  <c r="AR184" i="1"/>
  <c r="AQ184" i="1"/>
  <c r="AS127" i="1"/>
  <c r="AS167" i="1" s="1"/>
  <c r="AS177" i="1" s="1"/>
  <c r="AS115" i="1"/>
  <c r="AS114" i="1"/>
  <c r="AS113" i="1"/>
  <c r="AS112" i="1"/>
  <c r="AS111" i="1"/>
  <c r="AS110" i="1"/>
  <c r="AS106" i="1"/>
  <c r="AS105" i="1"/>
  <c r="AS103" i="1"/>
  <c r="AS102" i="1"/>
  <c r="AS101" i="1" s="1"/>
  <c r="AS100" i="1"/>
  <c r="AS96" i="1"/>
  <c r="AS95" i="1"/>
  <c r="AS94" i="1"/>
  <c r="AS93" i="1"/>
  <c r="AS92" i="1"/>
  <c r="AS91" i="1"/>
  <c r="AS90" i="1"/>
  <c r="AS88" i="1"/>
  <c r="AS84" i="1"/>
  <c r="AS83" i="1"/>
  <c r="AS82" i="1"/>
  <c r="AS81" i="1"/>
  <c r="AS80" i="1"/>
  <c r="AS79" i="1"/>
  <c r="AS78" i="1"/>
  <c r="AS77" i="1"/>
  <c r="AS76" i="1"/>
  <c r="AS72" i="1"/>
  <c r="AS71" i="1" s="1"/>
  <c r="AS68" i="1"/>
  <c r="AS58" i="1"/>
  <c r="AS56" i="1"/>
  <c r="AS55" i="1"/>
  <c r="AS54" i="1"/>
  <c r="AS53" i="1"/>
  <c r="AS52" i="1"/>
  <c r="AS51" i="1"/>
  <c r="AS45" i="1"/>
  <c r="AS44" i="1"/>
  <c r="AS37" i="1"/>
  <c r="AS36" i="1"/>
  <c r="AS213" i="1" s="1"/>
  <c r="AS35" i="1"/>
  <c r="AS33" i="1"/>
  <c r="AS32" i="1"/>
  <c r="AS31" i="1"/>
  <c r="AS29" i="1"/>
  <c r="AS28" i="1"/>
  <c r="AS25" i="1"/>
  <c r="AS23" i="1"/>
  <c r="AS22" i="1"/>
  <c r="AS21" i="1"/>
  <c r="AS20" i="1"/>
  <c r="AS197" i="1" s="1"/>
  <c r="AS19" i="1"/>
  <c r="AS9" i="1"/>
  <c r="AS8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V115" i="1"/>
  <c r="V114" i="1"/>
  <c r="V113" i="1"/>
  <c r="V112" i="1"/>
  <c r="V111" i="1"/>
  <c r="V110" i="1"/>
  <c r="V106" i="1"/>
  <c r="V105" i="1" s="1"/>
  <c r="V103" i="1"/>
  <c r="V101" i="1"/>
  <c r="V100" i="1"/>
  <c r="V96" i="1"/>
  <c r="V95" i="1"/>
  <c r="V94" i="1"/>
  <c r="V93" i="1"/>
  <c r="V92" i="1"/>
  <c r="V91" i="1"/>
  <c r="V90" i="1"/>
  <c r="V89" i="1"/>
  <c r="V88" i="1"/>
  <c r="V87" i="1"/>
  <c r="V84" i="1"/>
  <c r="V83" i="1"/>
  <c r="V82" i="1"/>
  <c r="V81" i="1"/>
  <c r="V80" i="1"/>
  <c r="V79" i="1"/>
  <c r="V78" i="1"/>
  <c r="V77" i="1"/>
  <c r="V76" i="1"/>
  <c r="V72" i="1"/>
  <c r="V71" i="1" s="1"/>
  <c r="V69" i="1"/>
  <c r="V68" i="1"/>
  <c r="V67" i="1"/>
  <c r="V58" i="1"/>
  <c r="V235" i="1" s="1"/>
  <c r="V56" i="1"/>
  <c r="V55" i="1"/>
  <c r="V54" i="1"/>
  <c r="V53" i="1"/>
  <c r="V52" i="1"/>
  <c r="V51" i="1"/>
  <c r="V48" i="1"/>
  <c r="V225" i="1" s="1"/>
  <c r="V47" i="1"/>
  <c r="V45" i="1"/>
  <c r="V222" i="1" s="1"/>
  <c r="V44" i="1"/>
  <c r="V41" i="1"/>
  <c r="V39" i="1" s="1"/>
  <c r="V37" i="1"/>
  <c r="V36" i="1"/>
  <c r="V35" i="1"/>
  <c r="V34" i="1"/>
  <c r="V33" i="1"/>
  <c r="V32" i="1"/>
  <c r="V31" i="1"/>
  <c r="V30" i="1"/>
  <c r="V29" i="1"/>
  <c r="V28" i="1"/>
  <c r="V25" i="1"/>
  <c r="V24" i="1"/>
  <c r="V23" i="1"/>
  <c r="V22" i="1"/>
  <c r="V21" i="1"/>
  <c r="V20" i="1"/>
  <c r="V19" i="1"/>
  <c r="V18" i="1"/>
  <c r="V17" i="1"/>
  <c r="V14" i="1"/>
  <c r="V191" i="1" s="1"/>
  <c r="V13" i="1"/>
  <c r="V12" i="1" s="1"/>
  <c r="V10" i="1"/>
  <c r="V9" i="1"/>
  <c r="V8" i="1"/>
  <c r="T185" i="1"/>
  <c r="U185" i="1"/>
  <c r="T186" i="1"/>
  <c r="U186" i="1"/>
  <c r="T187" i="1"/>
  <c r="U187" i="1"/>
  <c r="T188" i="1"/>
  <c r="U188" i="1"/>
  <c r="V188" i="1"/>
  <c r="T190" i="1"/>
  <c r="U190" i="1"/>
  <c r="T191" i="1"/>
  <c r="U191" i="1"/>
  <c r="T192" i="1"/>
  <c r="U192" i="1"/>
  <c r="V192" i="1"/>
  <c r="T194" i="1"/>
  <c r="U194" i="1"/>
  <c r="T195" i="1"/>
  <c r="U195" i="1"/>
  <c r="T196" i="1"/>
  <c r="U196" i="1"/>
  <c r="T197" i="1"/>
  <c r="U197" i="1"/>
  <c r="T198" i="1"/>
  <c r="U198" i="1"/>
  <c r="T199" i="1"/>
  <c r="U199" i="1"/>
  <c r="T200" i="1"/>
  <c r="U200" i="1"/>
  <c r="T201" i="1"/>
  <c r="U201" i="1"/>
  <c r="T202" i="1"/>
  <c r="U202" i="1"/>
  <c r="T203" i="1"/>
  <c r="U203" i="1"/>
  <c r="V203" i="1"/>
  <c r="T205" i="1"/>
  <c r="U205" i="1"/>
  <c r="T206" i="1"/>
  <c r="U206" i="1"/>
  <c r="T207" i="1"/>
  <c r="U207" i="1"/>
  <c r="T208" i="1"/>
  <c r="U208" i="1"/>
  <c r="T209" i="1"/>
  <c r="U209" i="1"/>
  <c r="T210" i="1"/>
  <c r="U210" i="1"/>
  <c r="T211" i="1"/>
  <c r="U211" i="1"/>
  <c r="T212" i="1"/>
  <c r="U212" i="1"/>
  <c r="T213" i="1"/>
  <c r="U213" i="1"/>
  <c r="T214" i="1"/>
  <c r="U214" i="1"/>
  <c r="T215" i="1"/>
  <c r="U215" i="1"/>
  <c r="V215" i="1"/>
  <c r="T219" i="1"/>
  <c r="U219" i="1"/>
  <c r="T221" i="1"/>
  <c r="U221" i="1"/>
  <c r="T222" i="1"/>
  <c r="U222" i="1"/>
  <c r="T224" i="1"/>
  <c r="U224" i="1"/>
  <c r="T225" i="1"/>
  <c r="U225" i="1"/>
  <c r="T228" i="1"/>
  <c r="U228" i="1"/>
  <c r="T229" i="1"/>
  <c r="U229" i="1"/>
  <c r="T230" i="1"/>
  <c r="U230" i="1"/>
  <c r="T231" i="1"/>
  <c r="U231" i="1"/>
  <c r="T232" i="1"/>
  <c r="U232" i="1"/>
  <c r="T233" i="1"/>
  <c r="U233" i="1"/>
  <c r="T235" i="1"/>
  <c r="U235" i="1"/>
  <c r="AL25" i="1"/>
  <c r="AM25" i="1"/>
  <c r="AL9" i="1"/>
  <c r="AM7" i="1"/>
  <c r="AL7" i="1"/>
  <c r="AS30" i="1" l="1"/>
  <c r="AS231" i="1"/>
  <c r="AS89" i="1"/>
  <c r="V201" i="1"/>
  <c r="AS50" i="1"/>
  <c r="V75" i="1"/>
  <c r="U49" i="1"/>
  <c r="V66" i="1"/>
  <c r="AS209" i="1"/>
  <c r="V190" i="1"/>
  <c r="AS237" i="1"/>
  <c r="AS207" i="1"/>
  <c r="AS18" i="1"/>
  <c r="V219" i="1"/>
  <c r="V86" i="1"/>
  <c r="V108" i="1" s="1"/>
  <c r="T49" i="1"/>
  <c r="V43" i="1"/>
  <c r="V50" i="1"/>
  <c r="V234" i="1"/>
  <c r="V46" i="1"/>
  <c r="AS221" i="1"/>
  <c r="AS186" i="1"/>
  <c r="AS222" i="1"/>
  <c r="AS43" i="1"/>
  <c r="AS42" i="1" s="1"/>
  <c r="AS198" i="1"/>
  <c r="AS202" i="1"/>
  <c r="AS211" i="1"/>
  <c r="AS233" i="1"/>
  <c r="AS185" i="1"/>
  <c r="AS190" i="1"/>
  <c r="AS208" i="1"/>
  <c r="AS230" i="1"/>
  <c r="V185" i="1"/>
  <c r="AS214" i="1"/>
  <c r="AS228" i="1"/>
  <c r="AS200" i="1"/>
  <c r="AS229" i="1"/>
  <c r="V212" i="1"/>
  <c r="V186" i="1"/>
  <c r="AS219" i="1"/>
  <c r="AS196" i="1"/>
  <c r="AS199" i="1"/>
  <c r="AS212" i="1"/>
  <c r="V195" i="1"/>
  <c r="V205" i="1"/>
  <c r="V209" i="1"/>
  <c r="V233" i="1"/>
  <c r="AS210" i="1"/>
  <c r="AS232" i="1"/>
  <c r="AS98" i="1"/>
  <c r="V230" i="1"/>
  <c r="V27" i="1"/>
  <c r="V16" i="1"/>
  <c r="V231" i="1"/>
  <c r="V197" i="1"/>
  <c r="V208" i="1"/>
  <c r="V199" i="1"/>
  <c r="V213" i="1"/>
  <c r="V206" i="1"/>
  <c r="V196" i="1"/>
  <c r="V200" i="1"/>
  <c r="V210" i="1"/>
  <c r="V214" i="1"/>
  <c r="V7" i="1"/>
  <c r="V211" i="1"/>
  <c r="V194" i="1"/>
  <c r="V198" i="1"/>
  <c r="V202" i="1"/>
  <c r="V207" i="1"/>
  <c r="V223" i="1"/>
  <c r="V189" i="1"/>
  <c r="V187" i="1"/>
  <c r="V221" i="1"/>
  <c r="V228" i="1"/>
  <c r="V232" i="1"/>
  <c r="V224" i="1"/>
  <c r="V229" i="1"/>
  <c r="Q101" i="1"/>
  <c r="R101" i="1"/>
  <c r="R219" i="1" s="1"/>
  <c r="B219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O213" i="1"/>
  <c r="P50" i="1"/>
  <c r="O50" i="1"/>
  <c r="O227" i="1" s="1"/>
  <c r="Q48" i="1"/>
  <c r="Q225" i="1" s="1"/>
  <c r="R48" i="1"/>
  <c r="R225" i="1" s="1"/>
  <c r="P46" i="1"/>
  <c r="O46" i="1"/>
  <c r="O43" i="1"/>
  <c r="P43" i="1"/>
  <c r="Q45" i="1"/>
  <c r="Q222" i="1" s="1"/>
  <c r="R45" i="1"/>
  <c r="R222" i="1" s="1"/>
  <c r="O37" i="1"/>
  <c r="O214" i="1" s="1"/>
  <c r="Q38" i="1"/>
  <c r="AM233" i="1"/>
  <c r="AL233" i="1"/>
  <c r="AM232" i="1"/>
  <c r="AL232" i="1"/>
  <c r="AM231" i="1"/>
  <c r="AL231" i="1"/>
  <c r="AM230" i="1"/>
  <c r="AL230" i="1"/>
  <c r="AM229" i="1"/>
  <c r="AL229" i="1"/>
  <c r="AM228" i="1"/>
  <c r="AL228" i="1"/>
  <c r="AM222" i="1"/>
  <c r="AL222" i="1"/>
  <c r="AM221" i="1"/>
  <c r="AL221" i="1"/>
  <c r="AM220" i="1"/>
  <c r="AL220" i="1"/>
  <c r="AM216" i="1"/>
  <c r="AL216" i="1"/>
  <c r="AM215" i="1"/>
  <c r="AL215" i="1"/>
  <c r="AM214" i="1"/>
  <c r="AL214" i="1"/>
  <c r="AM213" i="1"/>
  <c r="AL213" i="1"/>
  <c r="AM212" i="1"/>
  <c r="AL212" i="1"/>
  <c r="AM211" i="1"/>
  <c r="AL211" i="1"/>
  <c r="AM210" i="1"/>
  <c r="AL210" i="1"/>
  <c r="AM209" i="1"/>
  <c r="AL209" i="1"/>
  <c r="AM208" i="1"/>
  <c r="AL208" i="1"/>
  <c r="AP206" i="1"/>
  <c r="AO206" i="1"/>
  <c r="AN206" i="1"/>
  <c r="AM206" i="1"/>
  <c r="AL206" i="1"/>
  <c r="AM205" i="1"/>
  <c r="AL205" i="1"/>
  <c r="AM202" i="1"/>
  <c r="AL202" i="1"/>
  <c r="AM200" i="1"/>
  <c r="AL200" i="1"/>
  <c r="AM199" i="1"/>
  <c r="AL199" i="1"/>
  <c r="AM198" i="1"/>
  <c r="AL198" i="1"/>
  <c r="AM197" i="1"/>
  <c r="AL197" i="1"/>
  <c r="AM196" i="1"/>
  <c r="AL196" i="1"/>
  <c r="AM193" i="1"/>
  <c r="AL193" i="1"/>
  <c r="AM190" i="1"/>
  <c r="AL190" i="1"/>
  <c r="AM189" i="1"/>
  <c r="AL189" i="1"/>
  <c r="AM188" i="1"/>
  <c r="AL188" i="1"/>
  <c r="AM186" i="1"/>
  <c r="AL186" i="1"/>
  <c r="AP185" i="1"/>
  <c r="AO185" i="1"/>
  <c r="AN185" i="1"/>
  <c r="AM185" i="1"/>
  <c r="AL185" i="1"/>
  <c r="AM184" i="1"/>
  <c r="AL184" i="1"/>
  <c r="AM160" i="1"/>
  <c r="AL160" i="1"/>
  <c r="AM148" i="1"/>
  <c r="AL148" i="1"/>
  <c r="AM136" i="1"/>
  <c r="AL136" i="1"/>
  <c r="AM101" i="1"/>
  <c r="AL101" i="1"/>
  <c r="AM89" i="1"/>
  <c r="AL89" i="1"/>
  <c r="AM77" i="1"/>
  <c r="AL77" i="1"/>
  <c r="P235" i="1"/>
  <c r="O235" i="1"/>
  <c r="P233" i="1"/>
  <c r="O233" i="1"/>
  <c r="P232" i="1"/>
  <c r="O232" i="1"/>
  <c r="P231" i="1"/>
  <c r="O231" i="1"/>
  <c r="P230" i="1"/>
  <c r="O230" i="1"/>
  <c r="P229" i="1"/>
  <c r="O229" i="1"/>
  <c r="P228" i="1"/>
  <c r="O228" i="1"/>
  <c r="P225" i="1"/>
  <c r="O225" i="1"/>
  <c r="P224" i="1"/>
  <c r="O224" i="1"/>
  <c r="P222" i="1"/>
  <c r="O222" i="1"/>
  <c r="P221" i="1"/>
  <c r="O221" i="1"/>
  <c r="S215" i="1"/>
  <c r="R215" i="1"/>
  <c r="Q215" i="1"/>
  <c r="P215" i="1"/>
  <c r="O215" i="1"/>
  <c r="P214" i="1"/>
  <c r="P213" i="1"/>
  <c r="P212" i="1"/>
  <c r="O212" i="1"/>
  <c r="P211" i="1"/>
  <c r="O211" i="1"/>
  <c r="P210" i="1"/>
  <c r="O210" i="1"/>
  <c r="P209" i="1"/>
  <c r="O209" i="1"/>
  <c r="P208" i="1"/>
  <c r="O208" i="1"/>
  <c r="P207" i="1"/>
  <c r="O207" i="1"/>
  <c r="P206" i="1"/>
  <c r="O206" i="1"/>
  <c r="P205" i="1"/>
  <c r="O205" i="1"/>
  <c r="S203" i="1"/>
  <c r="R203" i="1"/>
  <c r="Q203" i="1"/>
  <c r="P203" i="1"/>
  <c r="O203" i="1"/>
  <c r="P202" i="1"/>
  <c r="O202" i="1"/>
  <c r="P201" i="1"/>
  <c r="O201" i="1"/>
  <c r="P200" i="1"/>
  <c r="O200" i="1"/>
  <c r="P199" i="1"/>
  <c r="O199" i="1"/>
  <c r="P198" i="1"/>
  <c r="O198" i="1"/>
  <c r="P197" i="1"/>
  <c r="O197" i="1"/>
  <c r="P196" i="1"/>
  <c r="O196" i="1"/>
  <c r="P195" i="1"/>
  <c r="O195" i="1"/>
  <c r="P194" i="1"/>
  <c r="O194" i="1"/>
  <c r="S192" i="1"/>
  <c r="R192" i="1"/>
  <c r="Q192" i="1"/>
  <c r="P192" i="1"/>
  <c r="O192" i="1"/>
  <c r="P191" i="1"/>
  <c r="O191" i="1"/>
  <c r="P190" i="1"/>
  <c r="O190" i="1"/>
  <c r="S188" i="1"/>
  <c r="R188" i="1"/>
  <c r="Q188" i="1"/>
  <c r="P188" i="1"/>
  <c r="O188" i="1"/>
  <c r="P187" i="1"/>
  <c r="O187" i="1"/>
  <c r="P186" i="1"/>
  <c r="O186" i="1"/>
  <c r="P185" i="1"/>
  <c r="O185" i="1"/>
  <c r="S182" i="1"/>
  <c r="R182" i="1"/>
  <c r="Q182" i="1"/>
  <c r="P182" i="1"/>
  <c r="O182" i="1"/>
  <c r="O181" i="1"/>
  <c r="P145" i="1"/>
  <c r="O145" i="1"/>
  <c r="P134" i="1"/>
  <c r="O134" i="1"/>
  <c r="P130" i="1"/>
  <c r="O130" i="1"/>
  <c r="P125" i="1"/>
  <c r="O125" i="1"/>
  <c r="S123" i="1"/>
  <c r="R123" i="1"/>
  <c r="Q123" i="1"/>
  <c r="P123" i="1"/>
  <c r="O123" i="1"/>
  <c r="O122" i="1"/>
  <c r="P105" i="1"/>
  <c r="O105" i="1"/>
  <c r="Q102" i="1"/>
  <c r="P102" i="1"/>
  <c r="P86" i="1"/>
  <c r="O86" i="1"/>
  <c r="P75" i="1"/>
  <c r="O75" i="1"/>
  <c r="P71" i="1"/>
  <c r="O71" i="1"/>
  <c r="P66" i="1"/>
  <c r="O66" i="1"/>
  <c r="S64" i="1"/>
  <c r="R64" i="1"/>
  <c r="Q64" i="1"/>
  <c r="P64" i="1"/>
  <c r="O64" i="1"/>
  <c r="O63" i="1"/>
  <c r="AM42" i="1"/>
  <c r="AL42" i="1"/>
  <c r="AM30" i="1"/>
  <c r="AL30" i="1"/>
  <c r="AM18" i="1"/>
  <c r="AL18" i="1"/>
  <c r="AP64" i="1"/>
  <c r="AP123" i="1" s="1"/>
  <c r="AP182" i="1" s="1"/>
  <c r="P227" i="1"/>
  <c r="P27" i="1"/>
  <c r="P16" i="1"/>
  <c r="O16" i="1"/>
  <c r="P12" i="1"/>
  <c r="O12" i="1"/>
  <c r="P7" i="1"/>
  <c r="O7" i="1"/>
  <c r="AG190" i="1"/>
  <c r="AH190" i="1"/>
  <c r="AH189" i="1"/>
  <c r="AG189" i="1"/>
  <c r="AB190" i="1"/>
  <c r="AC190" i="1"/>
  <c r="AC189" i="1"/>
  <c r="AB189" i="1"/>
  <c r="AB197" i="1"/>
  <c r="AS49" i="1" l="1"/>
  <c r="AS59" i="1" s="1"/>
  <c r="U59" i="1"/>
  <c r="U236" i="1" s="1"/>
  <c r="U226" i="1"/>
  <c r="AL108" i="1"/>
  <c r="AL118" i="1" s="1"/>
  <c r="AM108" i="1"/>
  <c r="AM118" i="1" s="1"/>
  <c r="AS195" i="1"/>
  <c r="T59" i="1"/>
  <c r="V227" i="1"/>
  <c r="AS216" i="1"/>
  <c r="AS220" i="1"/>
  <c r="V220" i="1"/>
  <c r="O216" i="1"/>
  <c r="V216" i="1"/>
  <c r="AS227" i="1"/>
  <c r="AS184" i="1"/>
  <c r="AS189" i="1"/>
  <c r="AS193" i="1"/>
  <c r="V184" i="1"/>
  <c r="O189" i="1"/>
  <c r="V204" i="1"/>
  <c r="O223" i="1"/>
  <c r="O27" i="1"/>
  <c r="O49" i="1" s="1"/>
  <c r="P216" i="1"/>
  <c r="V193" i="1"/>
  <c r="V49" i="1"/>
  <c r="V59" i="1" s="1"/>
  <c r="AM207" i="1"/>
  <c r="AM167" i="1"/>
  <c r="P193" i="1"/>
  <c r="AL219" i="1"/>
  <c r="P204" i="1"/>
  <c r="AL195" i="1"/>
  <c r="P189" i="1"/>
  <c r="AM195" i="1"/>
  <c r="AM219" i="1"/>
  <c r="P167" i="1"/>
  <c r="P177" i="1" s="1"/>
  <c r="AL167" i="1"/>
  <c r="O193" i="1"/>
  <c r="AL207" i="1"/>
  <c r="P220" i="1"/>
  <c r="P49" i="1"/>
  <c r="P59" i="1" s="1"/>
  <c r="P184" i="1"/>
  <c r="P108" i="1"/>
  <c r="S45" i="1"/>
  <c r="P223" i="1"/>
  <c r="S101" i="1"/>
  <c r="S48" i="1"/>
  <c r="AM49" i="1"/>
  <c r="AM59" i="1" s="1"/>
  <c r="O167" i="1"/>
  <c r="O177" i="1" s="1"/>
  <c r="Q219" i="1"/>
  <c r="O184" i="1"/>
  <c r="AL49" i="1"/>
  <c r="AE21" i="1"/>
  <c r="AI23" i="1"/>
  <c r="AN23" i="1" s="1"/>
  <c r="AJ23" i="1"/>
  <c r="AO23" i="1" s="1"/>
  <c r="Y30" i="1"/>
  <c r="Z30" i="1"/>
  <c r="AB30" i="1"/>
  <c r="AC30" i="1"/>
  <c r="AG30" i="1"/>
  <c r="AH30" i="1"/>
  <c r="AI34" i="1"/>
  <c r="AN211" i="1" s="1"/>
  <c r="AJ34" i="1"/>
  <c r="AI35" i="1"/>
  <c r="AN35" i="1" s="1"/>
  <c r="AJ35" i="1"/>
  <c r="AO35" i="1" s="1"/>
  <c r="AO212" i="1" s="1"/>
  <c r="AI36" i="1"/>
  <c r="AN36" i="1" s="1"/>
  <c r="AN213" i="1" s="1"/>
  <c r="AJ36" i="1"/>
  <c r="AI37" i="1"/>
  <c r="AN37" i="1" s="1"/>
  <c r="AN214" i="1" s="1"/>
  <c r="AJ37" i="1"/>
  <c r="AO37" i="1" s="1"/>
  <c r="AO214" i="1" s="1"/>
  <c r="AI38" i="1"/>
  <c r="AN38" i="1" s="1"/>
  <c r="AN215" i="1" s="1"/>
  <c r="AJ38" i="1"/>
  <c r="AO38" i="1" s="1"/>
  <c r="AO215" i="1" s="1"/>
  <c r="AI39" i="1"/>
  <c r="AN39" i="1" s="1"/>
  <c r="AJ39" i="1"/>
  <c r="AO39" i="1" s="1"/>
  <c r="AO216" i="1" s="1"/>
  <c r="S225" i="1" l="1"/>
  <c r="W225" i="1" s="1"/>
  <c r="W48" i="1"/>
  <c r="AP211" i="1"/>
  <c r="S222" i="1"/>
  <c r="W222" i="1" s="1"/>
  <c r="W45" i="1"/>
  <c r="S219" i="1"/>
  <c r="W219" i="1" s="1"/>
  <c r="W101" i="1"/>
  <c r="O204" i="1"/>
  <c r="V226" i="1"/>
  <c r="P226" i="1"/>
  <c r="AP23" i="1"/>
  <c r="AT23" i="1" s="1"/>
  <c r="AP38" i="1"/>
  <c r="P236" i="1"/>
  <c r="AK36" i="1"/>
  <c r="AO36" i="1"/>
  <c r="AO213" i="1" s="1"/>
  <c r="AP39" i="1"/>
  <c r="AN216" i="1"/>
  <c r="AP37" i="1"/>
  <c r="AP35" i="1"/>
  <c r="AN212" i="1"/>
  <c r="AO211" i="1"/>
  <c r="AM226" i="1"/>
  <c r="AL59" i="1"/>
  <c r="AL226" i="1"/>
  <c r="O59" i="1"/>
  <c r="AK35" i="1"/>
  <c r="AK34" i="1"/>
  <c r="AK39" i="1"/>
  <c r="AK37" i="1"/>
  <c r="AK38" i="1"/>
  <c r="AK23" i="1"/>
  <c r="AP212" i="1" l="1"/>
  <c r="AT212" i="1" s="1"/>
  <c r="AT35" i="1"/>
  <c r="AP214" i="1"/>
  <c r="AT214" i="1" s="1"/>
  <c r="AT37" i="1"/>
  <c r="AP216" i="1"/>
  <c r="AT216" i="1" s="1"/>
  <c r="AT39" i="1"/>
  <c r="AP215" i="1"/>
  <c r="AT215" i="1" s="1"/>
  <c r="AT38" i="1"/>
  <c r="V236" i="1"/>
  <c r="AP36" i="1"/>
  <c r="AG160" i="1"/>
  <c r="AH160" i="1"/>
  <c r="AG148" i="1"/>
  <c r="AH148" i="1"/>
  <c r="AA146" i="1"/>
  <c r="AD146" i="1"/>
  <c r="AI146" i="1" s="1"/>
  <c r="AN146" i="1" s="1"/>
  <c r="AE146" i="1"/>
  <c r="AJ146" i="1" s="1"/>
  <c r="AO146" i="1" s="1"/>
  <c r="AG136" i="1"/>
  <c r="AH136" i="1"/>
  <c r="AG101" i="1"/>
  <c r="AH101" i="1"/>
  <c r="AG89" i="1"/>
  <c r="AH89" i="1"/>
  <c r="AG77" i="1"/>
  <c r="AH77" i="1"/>
  <c r="AG184" i="1"/>
  <c r="AH184" i="1"/>
  <c r="AG185" i="1"/>
  <c r="AH185" i="1"/>
  <c r="AI185" i="1"/>
  <c r="AJ185" i="1"/>
  <c r="AK185" i="1"/>
  <c r="AG186" i="1"/>
  <c r="AH186" i="1"/>
  <c r="AG188" i="1"/>
  <c r="AH188" i="1"/>
  <c r="AG193" i="1"/>
  <c r="AH193" i="1"/>
  <c r="AG196" i="1"/>
  <c r="AH196" i="1"/>
  <c r="AG197" i="1"/>
  <c r="AH197" i="1"/>
  <c r="AG198" i="1"/>
  <c r="AH198" i="1"/>
  <c r="AG199" i="1"/>
  <c r="AH199" i="1"/>
  <c r="AG200" i="1"/>
  <c r="AH200" i="1"/>
  <c r="AG202" i="1"/>
  <c r="AH202" i="1"/>
  <c r="AG205" i="1"/>
  <c r="AH205" i="1"/>
  <c r="AG206" i="1"/>
  <c r="AH206" i="1"/>
  <c r="AI206" i="1"/>
  <c r="AJ206" i="1"/>
  <c r="AK206" i="1"/>
  <c r="AG208" i="1"/>
  <c r="AH208" i="1"/>
  <c r="AG209" i="1"/>
  <c r="AH209" i="1"/>
  <c r="AG210" i="1"/>
  <c r="AH210" i="1"/>
  <c r="AG211" i="1"/>
  <c r="AH211" i="1"/>
  <c r="AI211" i="1"/>
  <c r="AJ211" i="1"/>
  <c r="AK211" i="1"/>
  <c r="AG212" i="1"/>
  <c r="AH212" i="1"/>
  <c r="AI212" i="1"/>
  <c r="AJ212" i="1"/>
  <c r="AK212" i="1"/>
  <c r="AG213" i="1"/>
  <c r="AH213" i="1"/>
  <c r="AI213" i="1"/>
  <c r="AJ213" i="1"/>
  <c r="AK213" i="1"/>
  <c r="AG214" i="1"/>
  <c r="AH214" i="1"/>
  <c r="AI214" i="1"/>
  <c r="AJ214" i="1"/>
  <c r="AK214" i="1"/>
  <c r="AG215" i="1"/>
  <c r="AH215" i="1"/>
  <c r="AI215" i="1"/>
  <c r="AJ215" i="1"/>
  <c r="AK215" i="1"/>
  <c r="AG216" i="1"/>
  <c r="AH216" i="1"/>
  <c r="AI216" i="1"/>
  <c r="AJ216" i="1"/>
  <c r="AK216" i="1"/>
  <c r="AG220" i="1"/>
  <c r="AH220" i="1"/>
  <c r="AG221" i="1"/>
  <c r="AH221" i="1"/>
  <c r="AG222" i="1"/>
  <c r="AH222" i="1"/>
  <c r="AG228" i="1"/>
  <c r="AH228" i="1"/>
  <c r="AG229" i="1"/>
  <c r="AH229" i="1"/>
  <c r="AG230" i="1"/>
  <c r="AH230" i="1"/>
  <c r="AG231" i="1"/>
  <c r="AH231" i="1"/>
  <c r="AG232" i="1"/>
  <c r="AH232" i="1"/>
  <c r="AG233" i="1"/>
  <c r="AH233" i="1"/>
  <c r="AG42" i="1"/>
  <c r="AH42" i="1"/>
  <c r="AG18" i="1"/>
  <c r="AH18" i="1"/>
  <c r="AJ21" i="1"/>
  <c r="AO21" i="1" s="1"/>
  <c r="AD7" i="1"/>
  <c r="AI7" i="1" s="1"/>
  <c r="AN7" i="1" s="1"/>
  <c r="AK5" i="1"/>
  <c r="AK64" i="1" s="1"/>
  <c r="AK123" i="1" s="1"/>
  <c r="AK182" i="1" s="1"/>
  <c r="J145" i="1"/>
  <c r="K145" i="1"/>
  <c r="J134" i="1"/>
  <c r="K134" i="1"/>
  <c r="J130" i="1"/>
  <c r="K130" i="1"/>
  <c r="J125" i="1"/>
  <c r="K125" i="1"/>
  <c r="J105" i="1"/>
  <c r="K105" i="1"/>
  <c r="M103" i="1"/>
  <c r="L103" i="1"/>
  <c r="Q103" i="1" s="1"/>
  <c r="J102" i="1"/>
  <c r="K102" i="1"/>
  <c r="L102" i="1"/>
  <c r="M102" i="1"/>
  <c r="J86" i="1"/>
  <c r="K86" i="1"/>
  <c r="J75" i="1"/>
  <c r="K75" i="1"/>
  <c r="M72" i="1"/>
  <c r="L72" i="1"/>
  <c r="Q72" i="1" s="1"/>
  <c r="J71" i="1"/>
  <c r="K71" i="1"/>
  <c r="J66" i="1"/>
  <c r="K66" i="1"/>
  <c r="J50" i="1"/>
  <c r="J227" i="1" s="1"/>
  <c r="K50" i="1"/>
  <c r="K227" i="1" s="1"/>
  <c r="J46" i="1"/>
  <c r="K46" i="1"/>
  <c r="J43" i="1"/>
  <c r="J220" i="1" s="1"/>
  <c r="K43" i="1"/>
  <c r="K220" i="1" s="1"/>
  <c r="J27" i="1"/>
  <c r="K27" i="1"/>
  <c r="J16" i="1"/>
  <c r="K16" i="1"/>
  <c r="J12" i="1"/>
  <c r="K12" i="1"/>
  <c r="J7" i="1"/>
  <c r="K7" i="1"/>
  <c r="J185" i="1"/>
  <c r="K185" i="1"/>
  <c r="J186" i="1"/>
  <c r="K186" i="1"/>
  <c r="J187" i="1"/>
  <c r="K187" i="1"/>
  <c r="J188" i="1"/>
  <c r="K188" i="1"/>
  <c r="L188" i="1"/>
  <c r="M188" i="1"/>
  <c r="N188" i="1"/>
  <c r="J190" i="1"/>
  <c r="K190" i="1"/>
  <c r="J191" i="1"/>
  <c r="K191" i="1"/>
  <c r="J192" i="1"/>
  <c r="K192" i="1"/>
  <c r="L192" i="1"/>
  <c r="M192" i="1"/>
  <c r="N192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L203" i="1"/>
  <c r="M203" i="1"/>
  <c r="N203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L215" i="1"/>
  <c r="M215" i="1"/>
  <c r="N215" i="1"/>
  <c r="J221" i="1"/>
  <c r="K221" i="1"/>
  <c r="J222" i="1"/>
  <c r="K222" i="1"/>
  <c r="L222" i="1"/>
  <c r="M222" i="1"/>
  <c r="N222" i="1"/>
  <c r="J224" i="1"/>
  <c r="K224" i="1"/>
  <c r="J225" i="1"/>
  <c r="K225" i="1"/>
  <c r="L225" i="1"/>
  <c r="M225" i="1"/>
  <c r="N225" i="1"/>
  <c r="J228" i="1"/>
  <c r="K228" i="1"/>
  <c r="J229" i="1"/>
  <c r="K229" i="1"/>
  <c r="J230" i="1"/>
  <c r="K230" i="1"/>
  <c r="J231" i="1"/>
  <c r="K231" i="1"/>
  <c r="J232" i="1"/>
  <c r="K232" i="1"/>
  <c r="J233" i="1"/>
  <c r="K233" i="1"/>
  <c r="J235" i="1"/>
  <c r="K235" i="1"/>
  <c r="N182" i="1"/>
  <c r="M182" i="1"/>
  <c r="L182" i="1"/>
  <c r="L181" i="1"/>
  <c r="Q181" i="1" s="1"/>
  <c r="K182" i="1"/>
  <c r="J182" i="1"/>
  <c r="J181" i="1"/>
  <c r="N123" i="1"/>
  <c r="M123" i="1"/>
  <c r="L123" i="1"/>
  <c r="L122" i="1"/>
  <c r="Q122" i="1" s="1"/>
  <c r="K123" i="1"/>
  <c r="J123" i="1"/>
  <c r="J122" i="1"/>
  <c r="L63" i="1"/>
  <c r="Q63" i="1" s="1"/>
  <c r="J63" i="1"/>
  <c r="J64" i="1"/>
  <c r="K64" i="1"/>
  <c r="L64" i="1"/>
  <c r="M64" i="1"/>
  <c r="N64" i="1"/>
  <c r="AC18" i="1"/>
  <c r="AB18" i="1"/>
  <c r="B235" i="1"/>
  <c r="C235" i="1"/>
  <c r="E235" i="1"/>
  <c r="F235" i="1"/>
  <c r="F50" i="1"/>
  <c r="F227" i="1" s="1"/>
  <c r="E50" i="1"/>
  <c r="E227" i="1" s="1"/>
  <c r="G58" i="1"/>
  <c r="G235" i="1" s="1"/>
  <c r="H58" i="1"/>
  <c r="D58" i="1"/>
  <c r="D235" i="1" s="1"/>
  <c r="G56" i="1"/>
  <c r="L56" i="1" s="1"/>
  <c r="Q56" i="1" s="1"/>
  <c r="AD170" i="1"/>
  <c r="AI170" i="1" s="1"/>
  <c r="AN170" i="1" s="1"/>
  <c r="AE170" i="1"/>
  <c r="AJ170" i="1" s="1"/>
  <c r="AO170" i="1" s="1"/>
  <c r="AD171" i="1"/>
  <c r="AI171" i="1" s="1"/>
  <c r="AN171" i="1" s="1"/>
  <c r="AE171" i="1"/>
  <c r="AJ171" i="1" s="1"/>
  <c r="AO171" i="1" s="1"/>
  <c r="AD172" i="1"/>
  <c r="AI172" i="1" s="1"/>
  <c r="AN172" i="1" s="1"/>
  <c r="AE172" i="1"/>
  <c r="AJ172" i="1" s="1"/>
  <c r="AO172" i="1" s="1"/>
  <c r="AD173" i="1"/>
  <c r="AI173" i="1" s="1"/>
  <c r="AN173" i="1" s="1"/>
  <c r="AE173" i="1"/>
  <c r="AJ173" i="1" s="1"/>
  <c r="AO173" i="1" s="1"/>
  <c r="AD174" i="1"/>
  <c r="AI174" i="1" s="1"/>
  <c r="AN174" i="1" s="1"/>
  <c r="AE174" i="1"/>
  <c r="AJ174" i="1" s="1"/>
  <c r="AO174" i="1" s="1"/>
  <c r="AE169" i="1"/>
  <c r="AJ169" i="1" s="1"/>
  <c r="AO169" i="1" s="1"/>
  <c r="AD169" i="1"/>
  <c r="AI169" i="1" s="1"/>
  <c r="AN169" i="1" s="1"/>
  <c r="AD162" i="1"/>
  <c r="AI162" i="1" s="1"/>
  <c r="AN162" i="1" s="1"/>
  <c r="AE162" i="1"/>
  <c r="AJ162" i="1" s="1"/>
  <c r="AO162" i="1" s="1"/>
  <c r="AD163" i="1"/>
  <c r="AI163" i="1" s="1"/>
  <c r="AN163" i="1" s="1"/>
  <c r="AE163" i="1"/>
  <c r="AJ163" i="1" s="1"/>
  <c r="AO163" i="1" s="1"/>
  <c r="AE161" i="1"/>
  <c r="AJ161" i="1" s="1"/>
  <c r="AO161" i="1" s="1"/>
  <c r="AD161" i="1"/>
  <c r="AI161" i="1" s="1"/>
  <c r="AN161" i="1" s="1"/>
  <c r="AB160" i="1"/>
  <c r="AC160" i="1"/>
  <c r="AA151" i="1"/>
  <c r="AD150" i="1"/>
  <c r="AI150" i="1" s="1"/>
  <c r="AN150" i="1" s="1"/>
  <c r="AE150" i="1"/>
  <c r="AJ150" i="1" s="1"/>
  <c r="AO150" i="1" s="1"/>
  <c r="AD151" i="1"/>
  <c r="AI151" i="1" s="1"/>
  <c r="AN151" i="1" s="1"/>
  <c r="AE151" i="1"/>
  <c r="AJ151" i="1" s="1"/>
  <c r="AO151" i="1" s="1"/>
  <c r="AE149" i="1"/>
  <c r="AJ149" i="1" s="1"/>
  <c r="AO149" i="1" s="1"/>
  <c r="AD149" i="1"/>
  <c r="AI149" i="1" s="1"/>
  <c r="AN149" i="1" s="1"/>
  <c r="AB148" i="1"/>
  <c r="AC148" i="1"/>
  <c r="AE143" i="1"/>
  <c r="AJ143" i="1" s="1"/>
  <c r="AO143" i="1" s="1"/>
  <c r="AD143" i="1"/>
  <c r="AI143" i="1" s="1"/>
  <c r="AN143" i="1" s="1"/>
  <c r="Z136" i="1"/>
  <c r="AB136" i="1"/>
  <c r="AC136" i="1"/>
  <c r="Y136" i="1"/>
  <c r="AD138" i="1"/>
  <c r="AI138" i="1" s="1"/>
  <c r="AN138" i="1" s="1"/>
  <c r="AE138" i="1"/>
  <c r="AJ138" i="1" s="1"/>
  <c r="AO138" i="1" s="1"/>
  <c r="AD139" i="1"/>
  <c r="AI139" i="1" s="1"/>
  <c r="AN139" i="1" s="1"/>
  <c r="AE139" i="1"/>
  <c r="AJ139" i="1" s="1"/>
  <c r="AO139" i="1" s="1"/>
  <c r="AD140" i="1"/>
  <c r="AI140" i="1" s="1"/>
  <c r="AN140" i="1" s="1"/>
  <c r="AE140" i="1"/>
  <c r="AJ140" i="1" s="1"/>
  <c r="AO140" i="1" s="1"/>
  <c r="AD141" i="1"/>
  <c r="AI141" i="1" s="1"/>
  <c r="AN141" i="1" s="1"/>
  <c r="AE141" i="1"/>
  <c r="AJ141" i="1" s="1"/>
  <c r="AO141" i="1" s="1"/>
  <c r="AE137" i="1"/>
  <c r="AJ137" i="1" s="1"/>
  <c r="AO137" i="1" s="1"/>
  <c r="AD137" i="1"/>
  <c r="AI137" i="1" s="1"/>
  <c r="AN137" i="1" s="1"/>
  <c r="AE134" i="1"/>
  <c r="AJ134" i="1" s="1"/>
  <c r="AO134" i="1" s="1"/>
  <c r="AD134" i="1"/>
  <c r="AI134" i="1" s="1"/>
  <c r="AN134" i="1" s="1"/>
  <c r="AP134" i="1" s="1"/>
  <c r="AD131" i="1"/>
  <c r="AI131" i="1" s="1"/>
  <c r="AN131" i="1" s="1"/>
  <c r="AE131" i="1"/>
  <c r="AJ131" i="1" s="1"/>
  <c r="AO131" i="1" s="1"/>
  <c r="AE130" i="1"/>
  <c r="AJ130" i="1" s="1"/>
  <c r="AO130" i="1" s="1"/>
  <c r="AD130" i="1"/>
  <c r="AI130" i="1" s="1"/>
  <c r="AN130" i="1" s="1"/>
  <c r="AP130" i="1" s="1"/>
  <c r="AE129" i="1"/>
  <c r="AJ129" i="1" s="1"/>
  <c r="AO129" i="1" s="1"/>
  <c r="AD129" i="1"/>
  <c r="AI129" i="1" s="1"/>
  <c r="AN129" i="1" s="1"/>
  <c r="AE127" i="1"/>
  <c r="AJ127" i="1" s="1"/>
  <c r="AO127" i="1" s="1"/>
  <c r="AD127" i="1"/>
  <c r="AI127" i="1" s="1"/>
  <c r="AN127" i="1" s="1"/>
  <c r="AP127" i="1" s="1"/>
  <c r="AT127" i="1" s="1"/>
  <c r="AE125" i="1"/>
  <c r="AJ125" i="1" s="1"/>
  <c r="AO125" i="1" s="1"/>
  <c r="AD125" i="1"/>
  <c r="AI125" i="1" s="1"/>
  <c r="AN125" i="1" s="1"/>
  <c r="G170" i="1"/>
  <c r="L170" i="1" s="1"/>
  <c r="Q170" i="1" s="1"/>
  <c r="H170" i="1"/>
  <c r="M170" i="1" s="1"/>
  <c r="R170" i="1" s="1"/>
  <c r="G171" i="1"/>
  <c r="L171" i="1" s="1"/>
  <c r="Q171" i="1" s="1"/>
  <c r="H171" i="1"/>
  <c r="M171" i="1" s="1"/>
  <c r="R171" i="1" s="1"/>
  <c r="G172" i="1"/>
  <c r="L172" i="1" s="1"/>
  <c r="Q172" i="1" s="1"/>
  <c r="H172" i="1"/>
  <c r="M172" i="1" s="1"/>
  <c r="R172" i="1" s="1"/>
  <c r="G173" i="1"/>
  <c r="L173" i="1" s="1"/>
  <c r="Q173" i="1" s="1"/>
  <c r="H173" i="1"/>
  <c r="M173" i="1" s="1"/>
  <c r="R173" i="1" s="1"/>
  <c r="G174" i="1"/>
  <c r="L174" i="1" s="1"/>
  <c r="Q174" i="1" s="1"/>
  <c r="H174" i="1"/>
  <c r="M174" i="1" s="1"/>
  <c r="R174" i="1" s="1"/>
  <c r="H169" i="1"/>
  <c r="G169" i="1"/>
  <c r="H165" i="1"/>
  <c r="G165" i="1"/>
  <c r="H162" i="1"/>
  <c r="G162" i="1"/>
  <c r="H159" i="1"/>
  <c r="G159" i="1"/>
  <c r="G147" i="1"/>
  <c r="L147" i="1" s="1"/>
  <c r="Q147" i="1" s="1"/>
  <c r="H147" i="1"/>
  <c r="M147" i="1" s="1"/>
  <c r="R147" i="1" s="1"/>
  <c r="G148" i="1"/>
  <c r="L148" i="1" s="1"/>
  <c r="Q148" i="1" s="1"/>
  <c r="H148" i="1"/>
  <c r="M148" i="1" s="1"/>
  <c r="R148" i="1" s="1"/>
  <c r="G149" i="1"/>
  <c r="L149" i="1" s="1"/>
  <c r="Q149" i="1" s="1"/>
  <c r="H149" i="1"/>
  <c r="M149" i="1" s="1"/>
  <c r="R149" i="1" s="1"/>
  <c r="G150" i="1"/>
  <c r="L150" i="1" s="1"/>
  <c r="Q150" i="1" s="1"/>
  <c r="H150" i="1"/>
  <c r="M150" i="1" s="1"/>
  <c r="R150" i="1" s="1"/>
  <c r="S150" i="1" s="1"/>
  <c r="G151" i="1"/>
  <c r="L151" i="1" s="1"/>
  <c r="Q151" i="1" s="1"/>
  <c r="H151" i="1"/>
  <c r="M151" i="1" s="1"/>
  <c r="R151" i="1" s="1"/>
  <c r="G152" i="1"/>
  <c r="L152" i="1" s="1"/>
  <c r="Q152" i="1" s="1"/>
  <c r="H152" i="1"/>
  <c r="M152" i="1" s="1"/>
  <c r="R152" i="1" s="1"/>
  <c r="G153" i="1"/>
  <c r="L153" i="1" s="1"/>
  <c r="Q153" i="1" s="1"/>
  <c r="H153" i="1"/>
  <c r="M153" i="1" s="1"/>
  <c r="R153" i="1" s="1"/>
  <c r="G154" i="1"/>
  <c r="L154" i="1" s="1"/>
  <c r="Q154" i="1" s="1"/>
  <c r="H154" i="1"/>
  <c r="M154" i="1" s="1"/>
  <c r="R154" i="1" s="1"/>
  <c r="G155" i="1"/>
  <c r="L155" i="1" s="1"/>
  <c r="Q155" i="1" s="1"/>
  <c r="H155" i="1"/>
  <c r="M155" i="1" s="1"/>
  <c r="R155" i="1" s="1"/>
  <c r="H146" i="1"/>
  <c r="M146" i="1" s="1"/>
  <c r="R146" i="1" s="1"/>
  <c r="G146" i="1"/>
  <c r="L146" i="1" s="1"/>
  <c r="Q146" i="1" s="1"/>
  <c r="G136" i="1"/>
  <c r="L136" i="1" s="1"/>
  <c r="Q136" i="1" s="1"/>
  <c r="H136" i="1"/>
  <c r="M136" i="1" s="1"/>
  <c r="R136" i="1" s="1"/>
  <c r="G137" i="1"/>
  <c r="L137" i="1" s="1"/>
  <c r="Q137" i="1" s="1"/>
  <c r="H137" i="1"/>
  <c r="M137" i="1" s="1"/>
  <c r="R137" i="1" s="1"/>
  <c r="G138" i="1"/>
  <c r="L138" i="1" s="1"/>
  <c r="Q138" i="1" s="1"/>
  <c r="H138" i="1"/>
  <c r="M138" i="1" s="1"/>
  <c r="R138" i="1" s="1"/>
  <c r="G139" i="1"/>
  <c r="L139" i="1" s="1"/>
  <c r="Q139" i="1" s="1"/>
  <c r="H139" i="1"/>
  <c r="M139" i="1" s="1"/>
  <c r="R139" i="1" s="1"/>
  <c r="G140" i="1"/>
  <c r="L140" i="1" s="1"/>
  <c r="Q140" i="1" s="1"/>
  <c r="H140" i="1"/>
  <c r="M140" i="1" s="1"/>
  <c r="R140" i="1" s="1"/>
  <c r="G141" i="1"/>
  <c r="L141" i="1" s="1"/>
  <c r="Q141" i="1" s="1"/>
  <c r="H141" i="1"/>
  <c r="M141" i="1" s="1"/>
  <c r="R141" i="1" s="1"/>
  <c r="G142" i="1"/>
  <c r="L142" i="1" s="1"/>
  <c r="Q142" i="1" s="1"/>
  <c r="H142" i="1"/>
  <c r="M142" i="1" s="1"/>
  <c r="R142" i="1" s="1"/>
  <c r="G143" i="1"/>
  <c r="L143" i="1" s="1"/>
  <c r="Q143" i="1" s="1"/>
  <c r="H143" i="1"/>
  <c r="M143" i="1" s="1"/>
  <c r="R143" i="1" s="1"/>
  <c r="H135" i="1"/>
  <c r="M135" i="1" s="1"/>
  <c r="R135" i="1" s="1"/>
  <c r="G135" i="1"/>
  <c r="L135" i="1" s="1"/>
  <c r="Q135" i="1" s="1"/>
  <c r="H131" i="1"/>
  <c r="H130" i="1" s="1"/>
  <c r="G131" i="1"/>
  <c r="L131" i="1" s="1"/>
  <c r="Q131" i="1" s="1"/>
  <c r="Q130" i="1" s="1"/>
  <c r="G127" i="1"/>
  <c r="H127" i="1"/>
  <c r="M127" i="1" s="1"/>
  <c r="R127" i="1" s="1"/>
  <c r="G128" i="1"/>
  <c r="L128" i="1" s="1"/>
  <c r="Q128" i="1" s="1"/>
  <c r="H128" i="1"/>
  <c r="M128" i="1" s="1"/>
  <c r="R128" i="1" s="1"/>
  <c r="H188" i="1"/>
  <c r="H126" i="1"/>
  <c r="G126" i="1"/>
  <c r="L126" i="1" s="1"/>
  <c r="Q126" i="1" s="1"/>
  <c r="E145" i="1"/>
  <c r="F145" i="1"/>
  <c r="E134" i="1"/>
  <c r="F134" i="1"/>
  <c r="E130" i="1"/>
  <c r="F130" i="1"/>
  <c r="E125" i="1"/>
  <c r="F125" i="1"/>
  <c r="AE84" i="1"/>
  <c r="AJ84" i="1" s="1"/>
  <c r="AO84" i="1" s="1"/>
  <c r="AD84" i="1"/>
  <c r="AI84" i="1" s="1"/>
  <c r="AN84" i="1" s="1"/>
  <c r="AD103" i="1"/>
  <c r="AI103" i="1" s="1"/>
  <c r="AN103" i="1" s="1"/>
  <c r="AE103" i="1"/>
  <c r="AJ103" i="1" s="1"/>
  <c r="AO103" i="1" s="1"/>
  <c r="AD104" i="1"/>
  <c r="AI104" i="1" s="1"/>
  <c r="AN104" i="1" s="1"/>
  <c r="AE104" i="1"/>
  <c r="AJ104" i="1" s="1"/>
  <c r="AO104" i="1" s="1"/>
  <c r="AE102" i="1"/>
  <c r="AJ102" i="1" s="1"/>
  <c r="AO102" i="1" s="1"/>
  <c r="AD102" i="1"/>
  <c r="AI102" i="1" s="1"/>
  <c r="AN102" i="1" s="1"/>
  <c r="AB101" i="1"/>
  <c r="AC101" i="1"/>
  <c r="AA92" i="1"/>
  <c r="AD92" i="1"/>
  <c r="AI92" i="1" s="1"/>
  <c r="AN92" i="1" s="1"/>
  <c r="AE92" i="1"/>
  <c r="AJ92" i="1" s="1"/>
  <c r="AO92" i="1" s="1"/>
  <c r="AD91" i="1"/>
  <c r="AI91" i="1" s="1"/>
  <c r="AN91" i="1" s="1"/>
  <c r="AE91" i="1"/>
  <c r="AJ91" i="1" s="1"/>
  <c r="AO91" i="1" s="1"/>
  <c r="AE90" i="1"/>
  <c r="AJ90" i="1" s="1"/>
  <c r="AO90" i="1" s="1"/>
  <c r="AD90" i="1"/>
  <c r="AI90" i="1" s="1"/>
  <c r="AN90" i="1" s="1"/>
  <c r="AB89" i="1"/>
  <c r="AC89" i="1"/>
  <c r="Y89" i="1"/>
  <c r="Z89" i="1"/>
  <c r="AE87" i="1"/>
  <c r="AJ87" i="1" s="1"/>
  <c r="AO87" i="1" s="1"/>
  <c r="AD87" i="1"/>
  <c r="AI87" i="1" s="1"/>
  <c r="AN87" i="1" s="1"/>
  <c r="AA87" i="1"/>
  <c r="AC202" i="1"/>
  <c r="AD79" i="1"/>
  <c r="AI79" i="1" s="1"/>
  <c r="AN79" i="1" s="1"/>
  <c r="AE79" i="1"/>
  <c r="AJ79" i="1" s="1"/>
  <c r="AO79" i="1" s="1"/>
  <c r="AD80" i="1"/>
  <c r="AI80" i="1" s="1"/>
  <c r="AN80" i="1" s="1"/>
  <c r="AE80" i="1"/>
  <c r="AJ80" i="1" s="1"/>
  <c r="AO80" i="1" s="1"/>
  <c r="AD81" i="1"/>
  <c r="AI81" i="1" s="1"/>
  <c r="AN81" i="1" s="1"/>
  <c r="AE81" i="1"/>
  <c r="AJ81" i="1" s="1"/>
  <c r="AO81" i="1" s="1"/>
  <c r="AD82" i="1"/>
  <c r="AI82" i="1" s="1"/>
  <c r="AN82" i="1" s="1"/>
  <c r="AE82" i="1"/>
  <c r="AJ82" i="1" s="1"/>
  <c r="AE78" i="1"/>
  <c r="AJ78" i="1" s="1"/>
  <c r="AO78" i="1" s="1"/>
  <c r="AD78" i="1"/>
  <c r="AI78" i="1" s="1"/>
  <c r="AN78" i="1" s="1"/>
  <c r="AB77" i="1"/>
  <c r="AC77" i="1"/>
  <c r="AD71" i="1"/>
  <c r="AE71" i="1"/>
  <c r="AJ71" i="1" s="1"/>
  <c r="AO71" i="1" s="1"/>
  <c r="AD72" i="1"/>
  <c r="AI72" i="1" s="1"/>
  <c r="AN72" i="1" s="1"/>
  <c r="AE72" i="1"/>
  <c r="AJ72" i="1" s="1"/>
  <c r="AO72" i="1" s="1"/>
  <c r="AD73" i="1"/>
  <c r="AE73" i="1"/>
  <c r="AE70" i="1"/>
  <c r="AJ70" i="1" s="1"/>
  <c r="AO70" i="1" s="1"/>
  <c r="AD70" i="1"/>
  <c r="AI70" i="1" s="1"/>
  <c r="AN70" i="1" s="1"/>
  <c r="AE68" i="1"/>
  <c r="AJ68" i="1" s="1"/>
  <c r="AO68" i="1" s="1"/>
  <c r="AD68" i="1"/>
  <c r="AI68" i="1" s="1"/>
  <c r="AN68" i="1" s="1"/>
  <c r="AE66" i="1"/>
  <c r="AD66" i="1"/>
  <c r="G111" i="1"/>
  <c r="L111" i="1" s="1"/>
  <c r="Q111" i="1" s="1"/>
  <c r="H111" i="1"/>
  <c r="M111" i="1" s="1"/>
  <c r="R111" i="1" s="1"/>
  <c r="G112" i="1"/>
  <c r="L112" i="1" s="1"/>
  <c r="Q112" i="1" s="1"/>
  <c r="H112" i="1"/>
  <c r="M112" i="1" s="1"/>
  <c r="R112" i="1" s="1"/>
  <c r="G113" i="1"/>
  <c r="L113" i="1" s="1"/>
  <c r="Q113" i="1" s="1"/>
  <c r="H113" i="1"/>
  <c r="M113" i="1" s="1"/>
  <c r="R113" i="1" s="1"/>
  <c r="G114" i="1"/>
  <c r="L114" i="1" s="1"/>
  <c r="Q114" i="1" s="1"/>
  <c r="H114" i="1"/>
  <c r="M114" i="1" s="1"/>
  <c r="R114" i="1" s="1"/>
  <c r="G115" i="1"/>
  <c r="L115" i="1" s="1"/>
  <c r="Q115" i="1" s="1"/>
  <c r="H115" i="1"/>
  <c r="M115" i="1" s="1"/>
  <c r="R115" i="1" s="1"/>
  <c r="H110" i="1"/>
  <c r="M110" i="1" s="1"/>
  <c r="R110" i="1" s="1"/>
  <c r="G110" i="1"/>
  <c r="L110" i="1" s="1"/>
  <c r="Q110" i="1" s="1"/>
  <c r="E105" i="1"/>
  <c r="F105" i="1"/>
  <c r="H106" i="1"/>
  <c r="G106" i="1"/>
  <c r="G105" i="1" s="1"/>
  <c r="E102" i="1"/>
  <c r="F102" i="1"/>
  <c r="G102" i="1"/>
  <c r="H102" i="1"/>
  <c r="I102" i="1"/>
  <c r="H100" i="1"/>
  <c r="G100" i="1"/>
  <c r="L100" i="1" s="1"/>
  <c r="Q100" i="1" s="1"/>
  <c r="E86" i="1"/>
  <c r="F86" i="1"/>
  <c r="G88" i="1"/>
  <c r="L88" i="1" s="1"/>
  <c r="Q88" i="1" s="1"/>
  <c r="H88" i="1"/>
  <c r="M88" i="1" s="1"/>
  <c r="R88" i="1" s="1"/>
  <c r="G89" i="1"/>
  <c r="L89" i="1" s="1"/>
  <c r="Q89" i="1" s="1"/>
  <c r="H89" i="1"/>
  <c r="M89" i="1" s="1"/>
  <c r="R89" i="1" s="1"/>
  <c r="G90" i="1"/>
  <c r="L90" i="1" s="1"/>
  <c r="Q90" i="1" s="1"/>
  <c r="H90" i="1"/>
  <c r="M90" i="1" s="1"/>
  <c r="R90" i="1" s="1"/>
  <c r="G91" i="1"/>
  <c r="L91" i="1" s="1"/>
  <c r="Q91" i="1" s="1"/>
  <c r="H91" i="1"/>
  <c r="M91" i="1" s="1"/>
  <c r="R91" i="1" s="1"/>
  <c r="G92" i="1"/>
  <c r="L92" i="1" s="1"/>
  <c r="Q92" i="1" s="1"/>
  <c r="H92" i="1"/>
  <c r="M92" i="1" s="1"/>
  <c r="R92" i="1" s="1"/>
  <c r="G93" i="1"/>
  <c r="L93" i="1" s="1"/>
  <c r="Q93" i="1" s="1"/>
  <c r="H93" i="1"/>
  <c r="M93" i="1" s="1"/>
  <c r="R93" i="1" s="1"/>
  <c r="G94" i="1"/>
  <c r="L94" i="1" s="1"/>
  <c r="Q94" i="1" s="1"/>
  <c r="H94" i="1"/>
  <c r="M94" i="1" s="1"/>
  <c r="R94" i="1" s="1"/>
  <c r="G95" i="1"/>
  <c r="L95" i="1" s="1"/>
  <c r="Q95" i="1" s="1"/>
  <c r="H95" i="1"/>
  <c r="G96" i="1"/>
  <c r="L96" i="1" s="1"/>
  <c r="Q96" i="1" s="1"/>
  <c r="H96" i="1"/>
  <c r="M96" i="1" s="1"/>
  <c r="R96" i="1" s="1"/>
  <c r="H87" i="1"/>
  <c r="M87" i="1" s="1"/>
  <c r="R87" i="1" s="1"/>
  <c r="G87" i="1"/>
  <c r="L87" i="1" s="1"/>
  <c r="Q87" i="1" s="1"/>
  <c r="E75" i="1"/>
  <c r="F75" i="1"/>
  <c r="G77" i="1"/>
  <c r="L77" i="1" s="1"/>
  <c r="Q77" i="1" s="1"/>
  <c r="H77" i="1"/>
  <c r="M77" i="1" s="1"/>
  <c r="R77" i="1" s="1"/>
  <c r="G78" i="1"/>
  <c r="L78" i="1" s="1"/>
  <c r="Q78" i="1" s="1"/>
  <c r="H78" i="1"/>
  <c r="M78" i="1" s="1"/>
  <c r="R78" i="1" s="1"/>
  <c r="G79" i="1"/>
  <c r="L79" i="1" s="1"/>
  <c r="Q79" i="1" s="1"/>
  <c r="H79" i="1"/>
  <c r="M79" i="1" s="1"/>
  <c r="R79" i="1" s="1"/>
  <c r="G80" i="1"/>
  <c r="H80" i="1"/>
  <c r="M80" i="1" s="1"/>
  <c r="R80" i="1" s="1"/>
  <c r="G81" i="1"/>
  <c r="L81" i="1" s="1"/>
  <c r="Q81" i="1" s="1"/>
  <c r="H81" i="1"/>
  <c r="M81" i="1" s="1"/>
  <c r="R81" i="1" s="1"/>
  <c r="G82" i="1"/>
  <c r="L82" i="1" s="1"/>
  <c r="Q82" i="1" s="1"/>
  <c r="H82" i="1"/>
  <c r="M82" i="1" s="1"/>
  <c r="R82" i="1" s="1"/>
  <c r="G83" i="1"/>
  <c r="L83" i="1" s="1"/>
  <c r="Q83" i="1" s="1"/>
  <c r="H83" i="1"/>
  <c r="M83" i="1" s="1"/>
  <c r="R83" i="1" s="1"/>
  <c r="G84" i="1"/>
  <c r="L84" i="1" s="1"/>
  <c r="Q84" i="1" s="1"/>
  <c r="H84" i="1"/>
  <c r="M84" i="1" s="1"/>
  <c r="R84" i="1" s="1"/>
  <c r="H76" i="1"/>
  <c r="M76" i="1" s="1"/>
  <c r="R76" i="1" s="1"/>
  <c r="G76" i="1"/>
  <c r="L76" i="1" s="1"/>
  <c r="Q76" i="1" s="1"/>
  <c r="E71" i="1"/>
  <c r="F71" i="1"/>
  <c r="G71" i="1"/>
  <c r="H71" i="1"/>
  <c r="I71" i="1"/>
  <c r="G68" i="1"/>
  <c r="L68" i="1" s="1"/>
  <c r="Q68" i="1" s="1"/>
  <c r="H68" i="1"/>
  <c r="M68" i="1" s="1"/>
  <c r="R68" i="1" s="1"/>
  <c r="G69" i="1"/>
  <c r="L69" i="1" s="1"/>
  <c r="Q69" i="1" s="1"/>
  <c r="H69" i="1"/>
  <c r="M69" i="1" s="1"/>
  <c r="R69" i="1" s="1"/>
  <c r="E66" i="1"/>
  <c r="F66" i="1"/>
  <c r="H67" i="1"/>
  <c r="M67" i="1" s="1"/>
  <c r="R67" i="1" s="1"/>
  <c r="G67" i="1"/>
  <c r="L67" i="1" s="1"/>
  <c r="Q67" i="1" s="1"/>
  <c r="A179" i="1"/>
  <c r="A120" i="1"/>
  <c r="A61" i="1"/>
  <c r="AB184" i="1"/>
  <c r="AC184" i="1"/>
  <c r="AB185" i="1"/>
  <c r="AC185" i="1"/>
  <c r="AD185" i="1"/>
  <c r="AE185" i="1"/>
  <c r="AF185" i="1"/>
  <c r="AB186" i="1"/>
  <c r="AC186" i="1"/>
  <c r="AB188" i="1"/>
  <c r="AC188" i="1"/>
  <c r="AB193" i="1"/>
  <c r="AC193" i="1"/>
  <c r="AB196" i="1"/>
  <c r="AC196" i="1"/>
  <c r="AC197" i="1"/>
  <c r="AB198" i="1"/>
  <c r="AC198" i="1"/>
  <c r="AB199" i="1"/>
  <c r="AC199" i="1"/>
  <c r="AB200" i="1"/>
  <c r="AC200" i="1"/>
  <c r="AB202" i="1"/>
  <c r="AB205" i="1"/>
  <c r="AC205" i="1"/>
  <c r="AB206" i="1"/>
  <c r="AC206" i="1"/>
  <c r="AD206" i="1"/>
  <c r="AE206" i="1"/>
  <c r="AF206" i="1"/>
  <c r="AB208" i="1"/>
  <c r="AC208" i="1"/>
  <c r="AB209" i="1"/>
  <c r="AC209" i="1"/>
  <c r="AB210" i="1"/>
  <c r="AC210" i="1"/>
  <c r="AB211" i="1"/>
  <c r="AC211" i="1"/>
  <c r="AD211" i="1"/>
  <c r="AE211" i="1"/>
  <c r="AF211" i="1"/>
  <c r="AB212" i="1"/>
  <c r="AC212" i="1"/>
  <c r="AD212" i="1"/>
  <c r="AE212" i="1"/>
  <c r="AF212" i="1"/>
  <c r="AB213" i="1"/>
  <c r="AC213" i="1"/>
  <c r="AD213" i="1"/>
  <c r="AE213" i="1"/>
  <c r="AF213" i="1"/>
  <c r="AB214" i="1"/>
  <c r="AC214" i="1"/>
  <c r="AD214" i="1"/>
  <c r="AE214" i="1"/>
  <c r="AF214" i="1"/>
  <c r="AB215" i="1"/>
  <c r="AC215" i="1"/>
  <c r="AD215" i="1"/>
  <c r="AE215" i="1"/>
  <c r="AF215" i="1"/>
  <c r="AB216" i="1"/>
  <c r="AC216" i="1"/>
  <c r="AD216" i="1"/>
  <c r="AE216" i="1"/>
  <c r="AF216" i="1"/>
  <c r="AB220" i="1"/>
  <c r="AC220" i="1"/>
  <c r="AB221" i="1"/>
  <c r="AC221" i="1"/>
  <c r="AB222" i="1"/>
  <c r="AC222" i="1"/>
  <c r="AB228" i="1"/>
  <c r="AC228" i="1"/>
  <c r="AB229" i="1"/>
  <c r="AC229" i="1"/>
  <c r="AB230" i="1"/>
  <c r="AC230" i="1"/>
  <c r="AB231" i="1"/>
  <c r="AC231" i="1"/>
  <c r="AB232" i="1"/>
  <c r="AC232" i="1"/>
  <c r="AB233" i="1"/>
  <c r="AC233" i="1"/>
  <c r="E185" i="1"/>
  <c r="F185" i="1"/>
  <c r="E186" i="1"/>
  <c r="F186" i="1"/>
  <c r="E187" i="1"/>
  <c r="F187" i="1"/>
  <c r="E188" i="1"/>
  <c r="F188" i="1"/>
  <c r="E190" i="1"/>
  <c r="F190" i="1"/>
  <c r="E191" i="1"/>
  <c r="F191" i="1"/>
  <c r="E192" i="1"/>
  <c r="F192" i="1"/>
  <c r="G192" i="1"/>
  <c r="H192" i="1"/>
  <c r="I192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G203" i="1"/>
  <c r="H203" i="1"/>
  <c r="I203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G215" i="1"/>
  <c r="H215" i="1"/>
  <c r="I215" i="1"/>
  <c r="E221" i="1"/>
  <c r="F221" i="1"/>
  <c r="E222" i="1"/>
  <c r="F222" i="1"/>
  <c r="G222" i="1"/>
  <c r="H222" i="1"/>
  <c r="I222" i="1"/>
  <c r="E224" i="1"/>
  <c r="F224" i="1"/>
  <c r="E225" i="1"/>
  <c r="F225" i="1"/>
  <c r="G225" i="1"/>
  <c r="H225" i="1"/>
  <c r="I225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D182" i="1"/>
  <c r="D123" i="1"/>
  <c r="I64" i="1"/>
  <c r="I123" i="1" s="1"/>
  <c r="I182" i="1" s="1"/>
  <c r="D64" i="1"/>
  <c r="AE25" i="1"/>
  <c r="AJ25" i="1" s="1"/>
  <c r="AO25" i="1" s="1"/>
  <c r="AD25" i="1"/>
  <c r="AI25" i="1" s="1"/>
  <c r="AN25" i="1" s="1"/>
  <c r="AD52" i="1"/>
  <c r="AI52" i="1" s="1"/>
  <c r="AN52" i="1" s="1"/>
  <c r="AE52" i="1"/>
  <c r="AJ52" i="1" s="1"/>
  <c r="AO52" i="1" s="1"/>
  <c r="AD53" i="1"/>
  <c r="AE53" i="1"/>
  <c r="AD54" i="1"/>
  <c r="AI54" i="1" s="1"/>
  <c r="AN54" i="1" s="1"/>
  <c r="AE54" i="1"/>
  <c r="AJ54" i="1" s="1"/>
  <c r="AO54" i="1" s="1"/>
  <c r="AD55" i="1"/>
  <c r="AE55" i="1"/>
  <c r="AJ55" i="1" s="1"/>
  <c r="AO55" i="1" s="1"/>
  <c r="AD56" i="1"/>
  <c r="AI56" i="1" s="1"/>
  <c r="AN56" i="1" s="1"/>
  <c r="AE56" i="1"/>
  <c r="AJ56" i="1" s="1"/>
  <c r="AO56" i="1" s="1"/>
  <c r="AD44" i="1"/>
  <c r="AI44" i="1" s="1"/>
  <c r="AN44" i="1" s="1"/>
  <c r="AE44" i="1"/>
  <c r="AJ44" i="1" s="1"/>
  <c r="AO44" i="1" s="1"/>
  <c r="AD45" i="1"/>
  <c r="AI45" i="1" s="1"/>
  <c r="AN45" i="1" s="1"/>
  <c r="AE45" i="1"/>
  <c r="AJ45" i="1" s="1"/>
  <c r="AO45" i="1" s="1"/>
  <c r="AB42" i="1"/>
  <c r="AC42" i="1"/>
  <c r="AE43" i="1"/>
  <c r="AJ43" i="1" s="1"/>
  <c r="AO43" i="1" s="1"/>
  <c r="AD43" i="1"/>
  <c r="AI43" i="1" s="1"/>
  <c r="AN43" i="1" s="1"/>
  <c r="AD31" i="1"/>
  <c r="AI31" i="1" s="1"/>
  <c r="AN31" i="1" s="1"/>
  <c r="AE31" i="1"/>
  <c r="AJ31" i="1" s="1"/>
  <c r="AO31" i="1" s="1"/>
  <c r="AD32" i="1"/>
  <c r="AI32" i="1" s="1"/>
  <c r="AN32" i="1" s="1"/>
  <c r="AE32" i="1"/>
  <c r="AJ32" i="1" s="1"/>
  <c r="AO32" i="1" s="1"/>
  <c r="AD33" i="1"/>
  <c r="AI33" i="1" s="1"/>
  <c r="AN33" i="1" s="1"/>
  <c r="AE33" i="1"/>
  <c r="AJ33" i="1" s="1"/>
  <c r="AO33" i="1" s="1"/>
  <c r="AE28" i="1"/>
  <c r="AJ28" i="1" s="1"/>
  <c r="AO28" i="1" s="1"/>
  <c r="AD28" i="1"/>
  <c r="AI28" i="1" s="1"/>
  <c r="AN28" i="1" s="1"/>
  <c r="AE26" i="1"/>
  <c r="AD26" i="1"/>
  <c r="AI26" i="1" s="1"/>
  <c r="AN26" i="1" s="1"/>
  <c r="AD20" i="1"/>
  <c r="AI20" i="1" s="1"/>
  <c r="AN20" i="1" s="1"/>
  <c r="AE20" i="1"/>
  <c r="AJ20" i="1" s="1"/>
  <c r="AO20" i="1" s="1"/>
  <c r="AD21" i="1"/>
  <c r="AI21" i="1" s="1"/>
  <c r="AD22" i="1"/>
  <c r="AI22" i="1" s="1"/>
  <c r="AN22" i="1" s="1"/>
  <c r="AE22" i="1"/>
  <c r="AJ22" i="1" s="1"/>
  <c r="AO22" i="1" s="1"/>
  <c r="AO199" i="1" s="1"/>
  <c r="AE19" i="1"/>
  <c r="AJ19" i="1" s="1"/>
  <c r="AO19" i="1" s="1"/>
  <c r="AD19" i="1"/>
  <c r="AI19" i="1" s="1"/>
  <c r="AN19" i="1" s="1"/>
  <c r="AE16" i="1"/>
  <c r="AJ16" i="1" s="1"/>
  <c r="AO16" i="1" s="1"/>
  <c r="AD16" i="1"/>
  <c r="AI16" i="1" s="1"/>
  <c r="AN16" i="1" s="1"/>
  <c r="AD13" i="1"/>
  <c r="AE13" i="1"/>
  <c r="AE11" i="1"/>
  <c r="AJ11" i="1" s="1"/>
  <c r="AO11" i="1" s="1"/>
  <c r="AD11" i="1"/>
  <c r="AI11" i="1" s="1"/>
  <c r="AN11" i="1" s="1"/>
  <c r="AE12" i="1"/>
  <c r="AJ12" i="1" s="1"/>
  <c r="AO12" i="1" s="1"/>
  <c r="AD12" i="1"/>
  <c r="AE9" i="1"/>
  <c r="AJ9" i="1" s="1"/>
  <c r="AO9" i="1" s="1"/>
  <c r="AD9" i="1"/>
  <c r="AI9" i="1" s="1"/>
  <c r="AN9" i="1" s="1"/>
  <c r="AE7" i="1"/>
  <c r="AJ7" i="1" s="1"/>
  <c r="AO7" i="1" s="1"/>
  <c r="AF5" i="1"/>
  <c r="AF64" i="1" s="1"/>
  <c r="AF123" i="1" s="1"/>
  <c r="AF182" i="1" s="1"/>
  <c r="E16" i="1"/>
  <c r="F16" i="1"/>
  <c r="G52" i="1"/>
  <c r="L52" i="1" s="1"/>
  <c r="Q52" i="1" s="1"/>
  <c r="H52" i="1"/>
  <c r="M52" i="1" s="1"/>
  <c r="R52" i="1" s="1"/>
  <c r="G53" i="1"/>
  <c r="L53" i="1" s="1"/>
  <c r="H53" i="1"/>
  <c r="M53" i="1" s="1"/>
  <c r="R53" i="1" s="1"/>
  <c r="G54" i="1"/>
  <c r="L54" i="1" s="1"/>
  <c r="Q54" i="1" s="1"/>
  <c r="H54" i="1"/>
  <c r="M54" i="1" s="1"/>
  <c r="R54" i="1" s="1"/>
  <c r="G55" i="1"/>
  <c r="L55" i="1" s="1"/>
  <c r="Q55" i="1" s="1"/>
  <c r="H55" i="1"/>
  <c r="M55" i="1" s="1"/>
  <c r="R55" i="1" s="1"/>
  <c r="H56" i="1"/>
  <c r="M56" i="1" s="1"/>
  <c r="E46" i="1"/>
  <c r="F46" i="1"/>
  <c r="H47" i="1"/>
  <c r="M47" i="1" s="1"/>
  <c r="G47" i="1"/>
  <c r="L47" i="1" s="1"/>
  <c r="Q47" i="1" s="1"/>
  <c r="E43" i="1"/>
  <c r="F43" i="1"/>
  <c r="H44" i="1"/>
  <c r="M44" i="1" s="1"/>
  <c r="R44" i="1" s="1"/>
  <c r="G44" i="1"/>
  <c r="G43" i="1" s="1"/>
  <c r="H41" i="1"/>
  <c r="G41" i="1"/>
  <c r="G39" i="1" s="1"/>
  <c r="E27" i="1"/>
  <c r="F27" i="1"/>
  <c r="G29" i="1"/>
  <c r="L29" i="1" s="1"/>
  <c r="Q29" i="1" s="1"/>
  <c r="H29" i="1"/>
  <c r="M29" i="1" s="1"/>
  <c r="R29" i="1" s="1"/>
  <c r="G30" i="1"/>
  <c r="L30" i="1" s="1"/>
  <c r="Q30" i="1" s="1"/>
  <c r="H30" i="1"/>
  <c r="M30" i="1" s="1"/>
  <c r="R30" i="1" s="1"/>
  <c r="G31" i="1"/>
  <c r="L31" i="1" s="1"/>
  <c r="Q31" i="1" s="1"/>
  <c r="H31" i="1"/>
  <c r="M31" i="1" s="1"/>
  <c r="R31" i="1" s="1"/>
  <c r="G32" i="1"/>
  <c r="L32" i="1" s="1"/>
  <c r="Q32" i="1" s="1"/>
  <c r="H32" i="1"/>
  <c r="M32" i="1" s="1"/>
  <c r="R32" i="1" s="1"/>
  <c r="G33" i="1"/>
  <c r="L33" i="1" s="1"/>
  <c r="Q33" i="1" s="1"/>
  <c r="H33" i="1"/>
  <c r="M33" i="1" s="1"/>
  <c r="R33" i="1" s="1"/>
  <c r="G34" i="1"/>
  <c r="L34" i="1" s="1"/>
  <c r="Q34" i="1" s="1"/>
  <c r="H34" i="1"/>
  <c r="M34" i="1" s="1"/>
  <c r="R34" i="1" s="1"/>
  <c r="G35" i="1"/>
  <c r="L35" i="1" s="1"/>
  <c r="Q35" i="1" s="1"/>
  <c r="H35" i="1"/>
  <c r="M35" i="1" s="1"/>
  <c r="R35" i="1" s="1"/>
  <c r="G36" i="1"/>
  <c r="L36" i="1" s="1"/>
  <c r="Q36" i="1" s="1"/>
  <c r="H36" i="1"/>
  <c r="M36" i="1" s="1"/>
  <c r="R36" i="1" s="1"/>
  <c r="G37" i="1"/>
  <c r="L37" i="1" s="1"/>
  <c r="Q37" i="1" s="1"/>
  <c r="H37" i="1"/>
  <c r="M37" i="1" s="1"/>
  <c r="R37" i="1" s="1"/>
  <c r="H28" i="1"/>
  <c r="M28" i="1" s="1"/>
  <c r="R28" i="1" s="1"/>
  <c r="G28" i="1"/>
  <c r="L28" i="1" s="1"/>
  <c r="Q28" i="1" s="1"/>
  <c r="G18" i="1"/>
  <c r="L18" i="1" s="1"/>
  <c r="Q18" i="1" s="1"/>
  <c r="H18" i="1"/>
  <c r="M18" i="1" s="1"/>
  <c r="R18" i="1" s="1"/>
  <c r="G19" i="1"/>
  <c r="L19" i="1" s="1"/>
  <c r="Q19" i="1" s="1"/>
  <c r="H19" i="1"/>
  <c r="M19" i="1" s="1"/>
  <c r="R19" i="1" s="1"/>
  <c r="G20" i="1"/>
  <c r="L20" i="1" s="1"/>
  <c r="Q20" i="1" s="1"/>
  <c r="H20" i="1"/>
  <c r="M20" i="1" s="1"/>
  <c r="R20" i="1" s="1"/>
  <c r="G21" i="1"/>
  <c r="L21" i="1" s="1"/>
  <c r="Q21" i="1" s="1"/>
  <c r="H21" i="1"/>
  <c r="M21" i="1" s="1"/>
  <c r="R21" i="1" s="1"/>
  <c r="G22" i="1"/>
  <c r="L22" i="1" s="1"/>
  <c r="Q22" i="1" s="1"/>
  <c r="H22" i="1"/>
  <c r="M22" i="1" s="1"/>
  <c r="R22" i="1" s="1"/>
  <c r="G23" i="1"/>
  <c r="L23" i="1" s="1"/>
  <c r="Q23" i="1" s="1"/>
  <c r="H23" i="1"/>
  <c r="M23" i="1" s="1"/>
  <c r="R23" i="1" s="1"/>
  <c r="G24" i="1"/>
  <c r="L24" i="1" s="1"/>
  <c r="Q24" i="1" s="1"/>
  <c r="H24" i="1"/>
  <c r="M24" i="1" s="1"/>
  <c r="R24" i="1" s="1"/>
  <c r="G25" i="1"/>
  <c r="L25" i="1" s="1"/>
  <c r="Q25" i="1" s="1"/>
  <c r="H25" i="1"/>
  <c r="M25" i="1" s="1"/>
  <c r="R25" i="1" s="1"/>
  <c r="H17" i="1"/>
  <c r="M17" i="1" s="1"/>
  <c r="R17" i="1" s="1"/>
  <c r="G17" i="1"/>
  <c r="L17" i="1" s="1"/>
  <c r="Q17" i="1" s="1"/>
  <c r="E12" i="1"/>
  <c r="F12" i="1"/>
  <c r="G14" i="1"/>
  <c r="L14" i="1" s="1"/>
  <c r="Q14" i="1" s="1"/>
  <c r="H14" i="1"/>
  <c r="H191" i="1" s="1"/>
  <c r="H13" i="1"/>
  <c r="H12" i="1" s="1"/>
  <c r="G13" i="1"/>
  <c r="G12" i="1" s="1"/>
  <c r="G9" i="1"/>
  <c r="L9" i="1" s="1"/>
  <c r="Q9" i="1" s="1"/>
  <c r="H9" i="1"/>
  <c r="M9" i="1" s="1"/>
  <c r="R9" i="1" s="1"/>
  <c r="G10" i="1"/>
  <c r="L10" i="1" s="1"/>
  <c r="Q10" i="1" s="1"/>
  <c r="H10" i="1"/>
  <c r="M10" i="1" s="1"/>
  <c r="R10" i="1" s="1"/>
  <c r="E7" i="1"/>
  <c r="F7" i="1"/>
  <c r="H8" i="1"/>
  <c r="M8" i="1" s="1"/>
  <c r="R8" i="1" s="1"/>
  <c r="G8" i="1"/>
  <c r="L8" i="1" s="1"/>
  <c r="Q8" i="1" s="1"/>
  <c r="AA5" i="1"/>
  <c r="AA123" i="1" s="1"/>
  <c r="Y220" i="1"/>
  <c r="Y221" i="1"/>
  <c r="D8" i="1"/>
  <c r="D34" i="1"/>
  <c r="D35" i="1"/>
  <c r="AA206" i="1"/>
  <c r="AA211" i="1"/>
  <c r="Z205" i="1"/>
  <c r="Z206" i="1"/>
  <c r="Z208" i="1"/>
  <c r="Z209" i="1"/>
  <c r="Z210" i="1"/>
  <c r="Z211" i="1"/>
  <c r="Z212" i="1"/>
  <c r="Y205" i="1"/>
  <c r="Y206" i="1"/>
  <c r="Y208" i="1"/>
  <c r="Y209" i="1"/>
  <c r="Y210" i="1"/>
  <c r="Y211" i="1"/>
  <c r="Y212" i="1"/>
  <c r="Y213" i="1"/>
  <c r="Y214" i="1"/>
  <c r="Y215" i="1"/>
  <c r="Y216" i="1"/>
  <c r="Y202" i="1"/>
  <c r="Z18" i="1"/>
  <c r="Y18" i="1"/>
  <c r="AA23" i="1"/>
  <c r="AA200" i="1" s="1"/>
  <c r="C229" i="1"/>
  <c r="C230" i="1"/>
  <c r="C231" i="1"/>
  <c r="C232" i="1"/>
  <c r="C233" i="1"/>
  <c r="B229" i="1"/>
  <c r="B230" i="1"/>
  <c r="B231" i="1"/>
  <c r="B232" i="1"/>
  <c r="Z229" i="1"/>
  <c r="Z230" i="1"/>
  <c r="Z231" i="1"/>
  <c r="Z232" i="1"/>
  <c r="Y229" i="1"/>
  <c r="Y230" i="1"/>
  <c r="Y231" i="1"/>
  <c r="AA33" i="1"/>
  <c r="AA54" i="1"/>
  <c r="AA231" i="1" s="1"/>
  <c r="Z51" i="1"/>
  <c r="Y51" i="1"/>
  <c r="Y50" i="1" s="1"/>
  <c r="Z189" i="1"/>
  <c r="Z190" i="1"/>
  <c r="Y189" i="1"/>
  <c r="Y190" i="1"/>
  <c r="AA131" i="1"/>
  <c r="AA130" i="1"/>
  <c r="AA73" i="1"/>
  <c r="AA72" i="1"/>
  <c r="AA71" i="1"/>
  <c r="AA13" i="1"/>
  <c r="D192" i="1"/>
  <c r="C192" i="1"/>
  <c r="B192" i="1"/>
  <c r="C51" i="1"/>
  <c r="C228" i="1" s="1"/>
  <c r="B51" i="1"/>
  <c r="B228" i="1" s="1"/>
  <c r="D54" i="1"/>
  <c r="D231" i="1" s="1"/>
  <c r="AA171" i="1"/>
  <c r="D171" i="1"/>
  <c r="AA170" i="1"/>
  <c r="D170" i="1"/>
  <c r="AA112" i="1"/>
  <c r="D112" i="1"/>
  <c r="AA111" i="1"/>
  <c r="D111" i="1"/>
  <c r="C186" i="1"/>
  <c r="B186" i="1"/>
  <c r="AA53" i="1"/>
  <c r="AA52" i="1"/>
  <c r="D52" i="1"/>
  <c r="D53" i="1"/>
  <c r="D230" i="1" s="1"/>
  <c r="Y42" i="1"/>
  <c r="B66" i="1"/>
  <c r="B233" i="1"/>
  <c r="D13" i="1"/>
  <c r="D12" i="1" s="1"/>
  <c r="Z221" i="1"/>
  <c r="Z222" i="1"/>
  <c r="Y222" i="1"/>
  <c r="Z220" i="1"/>
  <c r="AA212" i="1"/>
  <c r="AA213" i="1"/>
  <c r="AA214" i="1"/>
  <c r="AA215" i="1"/>
  <c r="AA216" i="1"/>
  <c r="Z213" i="1"/>
  <c r="Z214" i="1"/>
  <c r="Z215" i="1"/>
  <c r="Z216" i="1"/>
  <c r="Z202" i="1"/>
  <c r="Z200" i="1"/>
  <c r="AA22" i="1"/>
  <c r="AA199" i="1" s="1"/>
  <c r="Z197" i="1"/>
  <c r="Z198" i="1"/>
  <c r="Z199" i="1"/>
  <c r="Y197" i="1"/>
  <c r="Y198" i="1"/>
  <c r="Y199" i="1"/>
  <c r="Y200" i="1"/>
  <c r="Z196" i="1"/>
  <c r="Y196" i="1"/>
  <c r="AA149" i="1"/>
  <c r="AA150" i="1"/>
  <c r="AA143" i="1"/>
  <c r="AA91" i="1"/>
  <c r="AA84" i="1"/>
  <c r="AA20" i="1"/>
  <c r="AA19" i="1"/>
  <c r="C7" i="1"/>
  <c r="C27" i="1"/>
  <c r="C43" i="1"/>
  <c r="C46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1" i="1"/>
  <c r="D39" i="1" s="1"/>
  <c r="D44" i="1"/>
  <c r="D43" i="1" s="1"/>
  <c r="D47" i="1"/>
  <c r="D46" i="1" s="1"/>
  <c r="B86" i="1"/>
  <c r="D147" i="1"/>
  <c r="D148" i="1"/>
  <c r="D151" i="1"/>
  <c r="D152" i="1"/>
  <c r="D153" i="1"/>
  <c r="D55" i="1"/>
  <c r="D232" i="1" s="1"/>
  <c r="B134" i="1"/>
  <c r="B145" i="1"/>
  <c r="B7" i="1"/>
  <c r="B16" i="1"/>
  <c r="B27" i="1"/>
  <c r="AA56" i="1"/>
  <c r="AA233" i="1" s="1"/>
  <c r="AA7" i="1"/>
  <c r="AA9" i="1"/>
  <c r="AA11" i="1"/>
  <c r="AA16" i="1"/>
  <c r="AA21" i="1"/>
  <c r="AA25" i="1"/>
  <c r="AA28" i="1"/>
  <c r="AA43" i="1"/>
  <c r="AA44" i="1"/>
  <c r="AA45" i="1"/>
  <c r="AA55" i="1"/>
  <c r="AA232" i="1" s="1"/>
  <c r="Y232" i="1"/>
  <c r="C12" i="1"/>
  <c r="C16" i="1"/>
  <c r="Y77" i="1"/>
  <c r="Y101" i="1"/>
  <c r="Y160" i="1"/>
  <c r="D28" i="1"/>
  <c r="D36" i="1"/>
  <c r="D37" i="1"/>
  <c r="D24" i="1"/>
  <c r="B71" i="1"/>
  <c r="B75" i="1"/>
  <c r="B102" i="1"/>
  <c r="B105" i="1"/>
  <c r="C66" i="1"/>
  <c r="C105" i="1"/>
  <c r="D126" i="1"/>
  <c r="D127" i="1"/>
  <c r="D131" i="1"/>
  <c r="D130" i="1" s="1"/>
  <c r="D135" i="1"/>
  <c r="D136" i="1"/>
  <c r="D137" i="1"/>
  <c r="D138" i="1"/>
  <c r="D139" i="1"/>
  <c r="D140" i="1"/>
  <c r="D141" i="1"/>
  <c r="D142" i="1"/>
  <c r="D143" i="1"/>
  <c r="D146" i="1"/>
  <c r="D149" i="1"/>
  <c r="D150" i="1"/>
  <c r="D154" i="1"/>
  <c r="D155" i="1"/>
  <c r="D159" i="1"/>
  <c r="D162" i="1"/>
  <c r="D161" i="1" s="1"/>
  <c r="D165" i="1"/>
  <c r="D164" i="1" s="1"/>
  <c r="D56" i="1"/>
  <c r="D174" i="1"/>
  <c r="AA32" i="1"/>
  <c r="AA31" i="1"/>
  <c r="AA66" i="1"/>
  <c r="AA68" i="1"/>
  <c r="AA70" i="1"/>
  <c r="AA78" i="1"/>
  <c r="AA80" i="1"/>
  <c r="AA90" i="1"/>
  <c r="AA102" i="1"/>
  <c r="AA103" i="1"/>
  <c r="AA104" i="1"/>
  <c r="AA125" i="1"/>
  <c r="AA127" i="1"/>
  <c r="AA129" i="1"/>
  <c r="AA134" i="1"/>
  <c r="AA161" i="1"/>
  <c r="AA162" i="1"/>
  <c r="AA163" i="1"/>
  <c r="AA168" i="1"/>
  <c r="D69" i="1"/>
  <c r="AA12" i="1"/>
  <c r="Z42" i="1"/>
  <c r="Z77" i="1"/>
  <c r="Z101" i="1"/>
  <c r="C134" i="1"/>
  <c r="C75" i="1"/>
  <c r="D75" i="1"/>
  <c r="Z160" i="1"/>
  <c r="AA26" i="1"/>
  <c r="C102" i="1"/>
  <c r="C161" i="1"/>
  <c r="C125" i="1"/>
  <c r="C130" i="1"/>
  <c r="C145" i="1"/>
  <c r="C164" i="1"/>
  <c r="B12" i="1"/>
  <c r="B43" i="1"/>
  <c r="B46" i="1"/>
  <c r="B125" i="1"/>
  <c r="B130" i="1"/>
  <c r="B161" i="1"/>
  <c r="B164" i="1"/>
  <c r="AA137" i="1"/>
  <c r="AA136" i="1" s="1"/>
  <c r="D128" i="1"/>
  <c r="D188" i="1"/>
  <c r="D100" i="1"/>
  <c r="D106" i="1"/>
  <c r="D105" i="1" s="1"/>
  <c r="D102" i="1"/>
  <c r="C86" i="1"/>
  <c r="D87" i="1"/>
  <c r="D88" i="1"/>
  <c r="D89" i="1"/>
  <c r="D90" i="1"/>
  <c r="D91" i="1"/>
  <c r="D92" i="1"/>
  <c r="D93" i="1"/>
  <c r="D94" i="1"/>
  <c r="D95" i="1"/>
  <c r="D96" i="1"/>
  <c r="C71" i="1"/>
  <c r="D71" i="1"/>
  <c r="D68" i="1"/>
  <c r="D14" i="1"/>
  <c r="D191" i="1" s="1"/>
  <c r="D10" i="1"/>
  <c r="D67" i="1"/>
  <c r="Z186" i="1"/>
  <c r="Z188" i="1"/>
  <c r="Z193" i="1"/>
  <c r="Z233" i="1"/>
  <c r="Y186" i="1"/>
  <c r="Y188" i="1"/>
  <c r="Y193" i="1"/>
  <c r="Y233" i="1"/>
  <c r="D203" i="1"/>
  <c r="D215" i="1"/>
  <c r="D222" i="1"/>
  <c r="D225" i="1"/>
  <c r="C187" i="1"/>
  <c r="C188" i="1"/>
  <c r="C190" i="1"/>
  <c r="C191" i="1"/>
  <c r="C194" i="1"/>
  <c r="C195" i="1"/>
  <c r="C196" i="1"/>
  <c r="C197" i="1"/>
  <c r="C198" i="1"/>
  <c r="C199" i="1"/>
  <c r="C200" i="1"/>
  <c r="C201" i="1"/>
  <c r="C202" i="1"/>
  <c r="C203" i="1"/>
  <c r="C205" i="1"/>
  <c r="C206" i="1"/>
  <c r="C207" i="1"/>
  <c r="C208" i="1"/>
  <c r="C209" i="1"/>
  <c r="C210" i="1"/>
  <c r="C211" i="1"/>
  <c r="C212" i="1"/>
  <c r="C213" i="1"/>
  <c r="C214" i="1"/>
  <c r="C215" i="1"/>
  <c r="C221" i="1"/>
  <c r="C222" i="1"/>
  <c r="C224" i="1"/>
  <c r="C225" i="1"/>
  <c r="B196" i="1"/>
  <c r="B197" i="1"/>
  <c r="B198" i="1"/>
  <c r="B199" i="1"/>
  <c r="B200" i="1"/>
  <c r="B201" i="1"/>
  <c r="B202" i="1"/>
  <c r="B203" i="1"/>
  <c r="B205" i="1"/>
  <c r="B206" i="1"/>
  <c r="B207" i="1"/>
  <c r="B208" i="1"/>
  <c r="B209" i="1"/>
  <c r="B210" i="1"/>
  <c r="B211" i="1"/>
  <c r="B212" i="1"/>
  <c r="B213" i="1"/>
  <c r="B214" i="1"/>
  <c r="B215" i="1"/>
  <c r="B221" i="1"/>
  <c r="B222" i="1"/>
  <c r="B224" i="1"/>
  <c r="B225" i="1"/>
  <c r="Y184" i="1"/>
  <c r="Z184" i="1"/>
  <c r="B185" i="1"/>
  <c r="C185" i="1"/>
  <c r="Y185" i="1"/>
  <c r="Z185" i="1"/>
  <c r="AA185" i="1"/>
  <c r="B187" i="1"/>
  <c r="B188" i="1"/>
  <c r="B190" i="1"/>
  <c r="B191" i="1"/>
  <c r="B194" i="1"/>
  <c r="B195" i="1"/>
  <c r="B218" i="1"/>
  <c r="S112" i="1" l="1"/>
  <c r="AP80" i="1"/>
  <c r="S128" i="1"/>
  <c r="S139" i="1"/>
  <c r="B167" i="1"/>
  <c r="B177" i="1" s="1"/>
  <c r="AC108" i="1"/>
  <c r="AP68" i="1"/>
  <c r="AT68" i="1" s="1"/>
  <c r="AP87" i="1"/>
  <c r="AI66" i="1"/>
  <c r="L165" i="1"/>
  <c r="G164" i="1"/>
  <c r="Z108" i="1"/>
  <c r="Z118" i="1" s="1"/>
  <c r="Z50" i="1"/>
  <c r="Z227" i="1" s="1"/>
  <c r="AJ66" i="1"/>
  <c r="AB108" i="1"/>
  <c r="M41" i="1"/>
  <c r="M39" i="1" s="1"/>
  <c r="H39" i="1"/>
  <c r="AO202" i="1"/>
  <c r="L162" i="1"/>
  <c r="G161" i="1"/>
  <c r="G220" i="1" s="1"/>
  <c r="L169" i="1"/>
  <c r="G168" i="1"/>
  <c r="AH108" i="1"/>
  <c r="AH118" i="1" s="1"/>
  <c r="D168" i="1"/>
  <c r="L159" i="1"/>
  <c r="M159" i="1"/>
  <c r="M165" i="1"/>
  <c r="H164" i="1"/>
  <c r="M162" i="1"/>
  <c r="H161" i="1"/>
  <c r="M169" i="1"/>
  <c r="N169" i="1" s="1"/>
  <c r="H168" i="1"/>
  <c r="J184" i="1"/>
  <c r="AG108" i="1"/>
  <c r="AG118" i="1" s="1"/>
  <c r="S143" i="1"/>
  <c r="AP213" i="1"/>
  <c r="AT213" i="1" s="1"/>
  <c r="AT36" i="1"/>
  <c r="S173" i="1"/>
  <c r="AP125" i="1"/>
  <c r="AT125" i="1" s="1"/>
  <c r="AP129" i="1"/>
  <c r="AT129" i="1" s="1"/>
  <c r="AP138" i="1"/>
  <c r="AP162" i="1"/>
  <c r="Q53" i="1"/>
  <c r="S53" i="1" s="1"/>
  <c r="L230" i="1"/>
  <c r="S9" i="1"/>
  <c r="W9" i="1" s="1"/>
  <c r="S84" i="1"/>
  <c r="S82" i="1"/>
  <c r="S78" i="1"/>
  <c r="S96" i="1"/>
  <c r="W96" i="1" s="1"/>
  <c r="S88" i="1"/>
  <c r="W88" i="1" s="1"/>
  <c r="R202" i="1"/>
  <c r="R198" i="1"/>
  <c r="R209" i="1"/>
  <c r="AO222" i="1"/>
  <c r="S69" i="1"/>
  <c r="W69" i="1" s="1"/>
  <c r="AP72" i="1"/>
  <c r="S174" i="1"/>
  <c r="W174" i="1" s="1"/>
  <c r="S170" i="1"/>
  <c r="AP141" i="1"/>
  <c r="AP171" i="1"/>
  <c r="AO198" i="1"/>
  <c r="AP146" i="1"/>
  <c r="Q187" i="1"/>
  <c r="AO205" i="1"/>
  <c r="R75" i="1"/>
  <c r="S81" i="1"/>
  <c r="S77" i="1"/>
  <c r="S93" i="1"/>
  <c r="S91" i="1"/>
  <c r="W91" i="1" s="1"/>
  <c r="S89" i="1"/>
  <c r="W89" i="1" s="1"/>
  <c r="AP103" i="1"/>
  <c r="Q134" i="1"/>
  <c r="AP150" i="1"/>
  <c r="R200" i="1"/>
  <c r="R196" i="1"/>
  <c r="R211" i="1"/>
  <c r="R207" i="1"/>
  <c r="S114" i="1"/>
  <c r="S152" i="1"/>
  <c r="W152" i="1" s="1"/>
  <c r="S172" i="1"/>
  <c r="AP139" i="1"/>
  <c r="AP163" i="1"/>
  <c r="Q231" i="1"/>
  <c r="AO186" i="1"/>
  <c r="AO188" i="1"/>
  <c r="AO193" i="1"/>
  <c r="AO210" i="1"/>
  <c r="AO232" i="1"/>
  <c r="S90" i="1"/>
  <c r="AP84" i="1"/>
  <c r="AT84" i="1" s="1"/>
  <c r="Y228" i="1"/>
  <c r="S19" i="1"/>
  <c r="W19" i="1" s="1"/>
  <c r="Q196" i="1"/>
  <c r="Q211" i="1"/>
  <c r="S34" i="1"/>
  <c r="W34" i="1" s="1"/>
  <c r="AN136" i="1"/>
  <c r="AP137" i="1"/>
  <c r="R186" i="1"/>
  <c r="Q194" i="1"/>
  <c r="S17" i="1"/>
  <c r="W17" i="1" s="1"/>
  <c r="Q16" i="1"/>
  <c r="R201" i="1"/>
  <c r="R199" i="1"/>
  <c r="R197" i="1"/>
  <c r="R195" i="1"/>
  <c r="R214" i="1"/>
  <c r="S35" i="1"/>
  <c r="W35" i="1" s="1"/>
  <c r="R212" i="1"/>
  <c r="R210" i="1"/>
  <c r="R208" i="1"/>
  <c r="R206" i="1"/>
  <c r="Q46" i="1"/>
  <c r="N56" i="1"/>
  <c r="R56" i="1"/>
  <c r="R233" i="1" s="1"/>
  <c r="S52" i="1"/>
  <c r="W52" i="1" s="1"/>
  <c r="Q229" i="1"/>
  <c r="AN199" i="1"/>
  <c r="AP22" i="1"/>
  <c r="AT22" i="1" s="1"/>
  <c r="AO208" i="1"/>
  <c r="AO30" i="1"/>
  <c r="AO221" i="1"/>
  <c r="AN202" i="1"/>
  <c r="AP25" i="1"/>
  <c r="AT25" i="1" s="1"/>
  <c r="S68" i="1"/>
  <c r="W68" i="1" s="1"/>
  <c r="S115" i="1"/>
  <c r="W115" i="1" s="1"/>
  <c r="S113" i="1"/>
  <c r="S111" i="1"/>
  <c r="AO77" i="1"/>
  <c r="AP81" i="1"/>
  <c r="AP79" i="1"/>
  <c r="AP91" i="1"/>
  <c r="AO101" i="1"/>
  <c r="S135" i="1"/>
  <c r="R134" i="1"/>
  <c r="S142" i="1"/>
  <c r="S140" i="1"/>
  <c r="S138" i="1"/>
  <c r="S136" i="1"/>
  <c r="S155" i="1"/>
  <c r="W155" i="1" s="1"/>
  <c r="S153" i="1"/>
  <c r="S151" i="1"/>
  <c r="W151" i="1" s="1"/>
  <c r="S149" i="1"/>
  <c r="S147" i="1"/>
  <c r="W147" i="1" s="1"/>
  <c r="S171" i="1"/>
  <c r="AP131" i="1"/>
  <c r="AO136" i="1"/>
  <c r="AP140" i="1"/>
  <c r="AO160" i="1"/>
  <c r="AP174" i="1"/>
  <c r="AP172" i="1"/>
  <c r="AP170" i="1"/>
  <c r="S23" i="1"/>
  <c r="Q200" i="1"/>
  <c r="S28" i="1"/>
  <c r="R205" i="1"/>
  <c r="R27" i="1"/>
  <c r="S32" i="1"/>
  <c r="W32" i="1" s="1"/>
  <c r="Q209" i="1"/>
  <c r="S54" i="1"/>
  <c r="R231" i="1"/>
  <c r="R229" i="1"/>
  <c r="AN186" i="1"/>
  <c r="AP9" i="1"/>
  <c r="AN193" i="1"/>
  <c r="AP16" i="1"/>
  <c r="AN209" i="1"/>
  <c r="AP32" i="1"/>
  <c r="AT32" i="1" s="1"/>
  <c r="AP56" i="1"/>
  <c r="AT56" i="1" s="1"/>
  <c r="AN233" i="1"/>
  <c r="AN231" i="1"/>
  <c r="AP54" i="1"/>
  <c r="AT54" i="1" s="1"/>
  <c r="AN160" i="1"/>
  <c r="AP161" i="1"/>
  <c r="Q191" i="1"/>
  <c r="R194" i="1"/>
  <c r="R16" i="1"/>
  <c r="Q201" i="1"/>
  <c r="S24" i="1"/>
  <c r="W24" i="1" s="1"/>
  <c r="S22" i="1"/>
  <c r="W22" i="1" s="1"/>
  <c r="Q199" i="1"/>
  <c r="Q197" i="1"/>
  <c r="S20" i="1"/>
  <c r="W20" i="1" s="1"/>
  <c r="S18" i="1"/>
  <c r="W18" i="1" s="1"/>
  <c r="Q195" i="1"/>
  <c r="S37" i="1"/>
  <c r="W37" i="1" s="1"/>
  <c r="Q214" i="1"/>
  <c r="S33" i="1"/>
  <c r="W33" i="1" s="1"/>
  <c r="Q210" i="1"/>
  <c r="Q208" i="1"/>
  <c r="S31" i="1"/>
  <c r="W31" i="1" s="1"/>
  <c r="S29" i="1"/>
  <c r="W29" i="1" s="1"/>
  <c r="Q206" i="1"/>
  <c r="R43" i="1"/>
  <c r="M46" i="1"/>
  <c r="R47" i="1"/>
  <c r="S47" i="1" s="1"/>
  <c r="W47" i="1" s="1"/>
  <c r="W46" i="1" s="1"/>
  <c r="R232" i="1"/>
  <c r="R230" i="1"/>
  <c r="AP19" i="1"/>
  <c r="AT19" i="1" s="1"/>
  <c r="AN196" i="1"/>
  <c r="AK21" i="1"/>
  <c r="AN21" i="1"/>
  <c r="AN18" i="1" s="1"/>
  <c r="AP33" i="1"/>
  <c r="AT33" i="1" s="1"/>
  <c r="AN210" i="1"/>
  <c r="AN208" i="1"/>
  <c r="AP31" i="1"/>
  <c r="AT31" i="1" s="1"/>
  <c r="AN30" i="1"/>
  <c r="AP44" i="1"/>
  <c r="AT44" i="1" s="1"/>
  <c r="AN221" i="1"/>
  <c r="S67" i="1"/>
  <c r="Q66" i="1"/>
  <c r="Q212" i="1"/>
  <c r="S94" i="1"/>
  <c r="W94" i="1" s="1"/>
  <c r="S92" i="1"/>
  <c r="S110" i="1"/>
  <c r="AP70" i="1"/>
  <c r="AT70" i="1" s="1"/>
  <c r="AJ200" i="1"/>
  <c r="AO82" i="1"/>
  <c r="AO200" i="1" s="1"/>
  <c r="AP90" i="1"/>
  <c r="AN89" i="1"/>
  <c r="AP104" i="1"/>
  <c r="Q145" i="1"/>
  <c r="S154" i="1"/>
  <c r="AP143" i="1"/>
  <c r="AT143" i="1" s="1"/>
  <c r="AP151" i="1"/>
  <c r="AP173" i="1"/>
  <c r="Q233" i="1"/>
  <c r="Q71" i="1"/>
  <c r="R102" i="1"/>
  <c r="AG49" i="1"/>
  <c r="AG59" i="1" s="1"/>
  <c r="R7" i="1"/>
  <c r="Q202" i="1"/>
  <c r="S25" i="1"/>
  <c r="S21" i="1"/>
  <c r="Q213" i="1"/>
  <c r="S36" i="1"/>
  <c r="W36" i="1" s="1"/>
  <c r="S30" i="1"/>
  <c r="W30" i="1" s="1"/>
  <c r="Q207" i="1"/>
  <c r="AP11" i="1"/>
  <c r="AT11" i="1" s="1"/>
  <c r="AN188" i="1"/>
  <c r="AN197" i="1"/>
  <c r="AP20" i="1"/>
  <c r="AT20" i="1" s="1"/>
  <c r="AO220" i="1"/>
  <c r="AO42" i="1"/>
  <c r="AP45" i="1"/>
  <c r="AT45" i="1" s="1"/>
  <c r="AN222" i="1"/>
  <c r="AP52" i="1"/>
  <c r="AT52" i="1" s="1"/>
  <c r="AN229" i="1"/>
  <c r="AP78" i="1"/>
  <c r="AN77" i="1"/>
  <c r="Q185" i="1"/>
  <c r="S8" i="1"/>
  <c r="W8" i="1" s="1"/>
  <c r="Q7" i="1"/>
  <c r="S10" i="1"/>
  <c r="R187" i="1"/>
  <c r="Q205" i="1"/>
  <c r="Q27" i="1"/>
  <c r="F220" i="1"/>
  <c r="F223" i="1"/>
  <c r="S55" i="1"/>
  <c r="W55" i="1" s="1"/>
  <c r="Q232" i="1"/>
  <c r="AO189" i="1"/>
  <c r="AO196" i="1"/>
  <c r="AO18" i="1"/>
  <c r="AO197" i="1"/>
  <c r="AP28" i="1"/>
  <c r="AT28" i="1" s="1"/>
  <c r="AN205" i="1"/>
  <c r="AO209" i="1"/>
  <c r="AN42" i="1"/>
  <c r="AN220" i="1"/>
  <c r="AP43" i="1"/>
  <c r="AT43" i="1" s="1"/>
  <c r="AO233" i="1"/>
  <c r="AO231" i="1"/>
  <c r="AO229" i="1"/>
  <c r="R66" i="1"/>
  <c r="S76" i="1"/>
  <c r="S83" i="1"/>
  <c r="S79" i="1"/>
  <c r="S87" i="1"/>
  <c r="W87" i="1" s="1"/>
  <c r="Q86" i="1"/>
  <c r="AN200" i="1"/>
  <c r="AO89" i="1"/>
  <c r="AP92" i="1"/>
  <c r="AP102" i="1"/>
  <c r="AN101" i="1"/>
  <c r="S141" i="1"/>
  <c r="S137" i="1"/>
  <c r="S146" i="1"/>
  <c r="R145" i="1"/>
  <c r="S148" i="1"/>
  <c r="W148" i="1" s="1"/>
  <c r="AP149" i="1"/>
  <c r="AN148" i="1"/>
  <c r="AO148" i="1"/>
  <c r="AP169" i="1"/>
  <c r="J216" i="1"/>
  <c r="J223" i="1"/>
  <c r="M71" i="1"/>
  <c r="R72" i="1"/>
  <c r="R71" i="1" s="1"/>
  <c r="N102" i="1"/>
  <c r="R103" i="1"/>
  <c r="S102" i="1" s="1"/>
  <c r="AP7" i="1"/>
  <c r="AT7" i="1" s="1"/>
  <c r="AK11" i="1"/>
  <c r="N92" i="1"/>
  <c r="AK22" i="1"/>
  <c r="N76" i="1"/>
  <c r="N87" i="1"/>
  <c r="AB195" i="1"/>
  <c r="AH207" i="1"/>
  <c r="N24" i="1"/>
  <c r="N18" i="1"/>
  <c r="N33" i="1"/>
  <c r="N29" i="1"/>
  <c r="M230" i="1"/>
  <c r="AK56" i="1"/>
  <c r="N112" i="1"/>
  <c r="AK80" i="1"/>
  <c r="N128" i="1"/>
  <c r="N143" i="1"/>
  <c r="N141" i="1"/>
  <c r="N137" i="1"/>
  <c r="N154" i="1"/>
  <c r="N152" i="1"/>
  <c r="N148" i="1"/>
  <c r="N174" i="1"/>
  <c r="N170" i="1"/>
  <c r="J189" i="1"/>
  <c r="AE230" i="1"/>
  <c r="M210" i="1"/>
  <c r="AK146" i="1"/>
  <c r="N90" i="1"/>
  <c r="AK84" i="1"/>
  <c r="M207" i="1"/>
  <c r="AJ208" i="1"/>
  <c r="N10" i="1"/>
  <c r="M205" i="1"/>
  <c r="N34" i="1"/>
  <c r="N32" i="1"/>
  <c r="M229" i="1"/>
  <c r="AK33" i="1"/>
  <c r="AJ202" i="1"/>
  <c r="N68" i="1"/>
  <c r="N115" i="1"/>
  <c r="AK79" i="1"/>
  <c r="N136" i="1"/>
  <c r="N149" i="1"/>
  <c r="N147" i="1"/>
  <c r="AJ160" i="1"/>
  <c r="L106" i="1"/>
  <c r="J167" i="1"/>
  <c r="J177" i="1" s="1"/>
  <c r="AF146" i="1"/>
  <c r="M211" i="1"/>
  <c r="AJ221" i="1"/>
  <c r="AJ53" i="1"/>
  <c r="AG207" i="1"/>
  <c r="M199" i="1"/>
  <c r="M195" i="1"/>
  <c r="AJ222" i="1"/>
  <c r="AJ229" i="1"/>
  <c r="M100" i="1"/>
  <c r="AH49" i="1"/>
  <c r="AH59" i="1" s="1"/>
  <c r="M194" i="1"/>
  <c r="M43" i="1"/>
  <c r="M221" i="1"/>
  <c r="N135" i="1"/>
  <c r="N17" i="1"/>
  <c r="M27" i="1"/>
  <c r="M206" i="1"/>
  <c r="N54" i="1"/>
  <c r="AI205" i="1"/>
  <c r="AK54" i="1"/>
  <c r="AK127" i="1"/>
  <c r="AK130" i="1"/>
  <c r="J49" i="1"/>
  <c r="J59" i="1" s="1"/>
  <c r="K204" i="1"/>
  <c r="L58" i="1"/>
  <c r="AG219" i="1"/>
  <c r="AG167" i="1"/>
  <c r="N151" i="1"/>
  <c r="N210" i="1" s="1"/>
  <c r="N84" i="1"/>
  <c r="AJ205" i="1"/>
  <c r="AI231" i="1"/>
  <c r="AK52" i="1"/>
  <c r="N69" i="1"/>
  <c r="AK82" i="1"/>
  <c r="AK102" i="1"/>
  <c r="AJ101" i="1"/>
  <c r="N139" i="1"/>
  <c r="M145" i="1"/>
  <c r="N150" i="1"/>
  <c r="AJ209" i="1"/>
  <c r="AK163" i="1"/>
  <c r="AK173" i="1"/>
  <c r="J204" i="1"/>
  <c r="L44" i="1"/>
  <c r="L43" i="1" s="1"/>
  <c r="K108" i="1"/>
  <c r="N103" i="1"/>
  <c r="O102" i="1" s="1"/>
  <c r="N37" i="1"/>
  <c r="K189" i="1"/>
  <c r="M187" i="1"/>
  <c r="AI199" i="1"/>
  <c r="AJ232" i="1"/>
  <c r="N83" i="1"/>
  <c r="N81" i="1"/>
  <c r="N77" i="1"/>
  <c r="AK78" i="1"/>
  <c r="AK81" i="1"/>
  <c r="AJ77" i="1"/>
  <c r="AK87" i="1"/>
  <c r="AK103" i="1"/>
  <c r="AK137" i="1"/>
  <c r="AK140" i="1"/>
  <c r="AK172" i="1"/>
  <c r="N72" i="1"/>
  <c r="N71" i="1" s="1"/>
  <c r="L202" i="1"/>
  <c r="N25" i="1"/>
  <c r="N21" i="1"/>
  <c r="N36" i="1"/>
  <c r="L213" i="1"/>
  <c r="M16" i="1"/>
  <c r="N47" i="1"/>
  <c r="N46" i="1" s="1"/>
  <c r="L46" i="1"/>
  <c r="N52" i="1"/>
  <c r="N67" i="1"/>
  <c r="N96" i="1"/>
  <c r="L233" i="1"/>
  <c r="N111" i="1"/>
  <c r="AK16" i="1"/>
  <c r="AI193" i="1"/>
  <c r="AJ220" i="1"/>
  <c r="AJ42" i="1"/>
  <c r="AI200" i="1"/>
  <c r="AK141" i="1"/>
  <c r="AI136" i="1"/>
  <c r="AK149" i="1"/>
  <c r="AI148" i="1"/>
  <c r="N8" i="1"/>
  <c r="M200" i="1"/>
  <c r="N28" i="1"/>
  <c r="L205" i="1"/>
  <c r="N55" i="1"/>
  <c r="N53" i="1"/>
  <c r="M66" i="1"/>
  <c r="N91" i="1"/>
  <c r="AK150" i="1"/>
  <c r="M214" i="1"/>
  <c r="AD189" i="1"/>
  <c r="AI12" i="1"/>
  <c r="AN12" i="1" s="1"/>
  <c r="M75" i="1"/>
  <c r="H105" i="1"/>
  <c r="M106" i="1"/>
  <c r="AK72" i="1"/>
  <c r="K49" i="1"/>
  <c r="K59" i="1" s="1"/>
  <c r="M202" i="1"/>
  <c r="N89" i="1"/>
  <c r="AA30" i="1"/>
  <c r="AE189" i="1"/>
  <c r="M196" i="1"/>
  <c r="I95" i="1"/>
  <c r="M95" i="1"/>
  <c r="N22" i="1"/>
  <c r="N82" i="1"/>
  <c r="N146" i="1"/>
  <c r="AJ189" i="1"/>
  <c r="AJ210" i="1"/>
  <c r="AK161" i="1"/>
  <c r="AJ233" i="1"/>
  <c r="L209" i="1"/>
  <c r="L191" i="1"/>
  <c r="L130" i="1"/>
  <c r="M131" i="1"/>
  <c r="N138" i="1"/>
  <c r="M209" i="1"/>
  <c r="AK70" i="1"/>
  <c r="AK131" i="1"/>
  <c r="AI196" i="1"/>
  <c r="AD30" i="1"/>
  <c r="AK44" i="1"/>
  <c r="AI221" i="1"/>
  <c r="AD232" i="1"/>
  <c r="AD230" i="1"/>
  <c r="AI53" i="1"/>
  <c r="AN53" i="1" s="1"/>
  <c r="AN230" i="1" s="1"/>
  <c r="AF71" i="1"/>
  <c r="AI71" i="1"/>
  <c r="AK91" i="1"/>
  <c r="I127" i="1"/>
  <c r="L127" i="1"/>
  <c r="L125" i="1" s="1"/>
  <c r="N140" i="1"/>
  <c r="N155" i="1"/>
  <c r="N153" i="1"/>
  <c r="L232" i="1"/>
  <c r="N171" i="1"/>
  <c r="AK138" i="1"/>
  <c r="AK162" i="1"/>
  <c r="AK174" i="1"/>
  <c r="AK170" i="1"/>
  <c r="AC49" i="1"/>
  <c r="AC59" i="1" s="1"/>
  <c r="L214" i="1"/>
  <c r="L210" i="1"/>
  <c r="L206" i="1"/>
  <c r="L195" i="1"/>
  <c r="M13" i="1"/>
  <c r="R13" i="1" s="1"/>
  <c r="AJ198" i="1"/>
  <c r="AI55" i="1"/>
  <c r="N114" i="1"/>
  <c r="M186" i="1"/>
  <c r="N20" i="1"/>
  <c r="N31" i="1"/>
  <c r="N79" i="1"/>
  <c r="N142" i="1"/>
  <c r="N172" i="1"/>
  <c r="AJ193" i="1"/>
  <c r="N30" i="1"/>
  <c r="AE30" i="1"/>
  <c r="AJ89" i="1"/>
  <c r="H125" i="1"/>
  <c r="M126" i="1"/>
  <c r="M134" i="1"/>
  <c r="AJ148" i="1"/>
  <c r="H235" i="1"/>
  <c r="M58" i="1"/>
  <c r="L13" i="1"/>
  <c r="N94" i="1"/>
  <c r="N113" i="1"/>
  <c r="AK31" i="1"/>
  <c r="AI30" i="1"/>
  <c r="AE190" i="1"/>
  <c r="AJ13" i="1"/>
  <c r="AA205" i="1"/>
  <c r="N35" i="1"/>
  <c r="E216" i="1"/>
  <c r="AJ188" i="1"/>
  <c r="AD190" i="1"/>
  <c r="AI13" i="1"/>
  <c r="AN13" i="1" s="1"/>
  <c r="AK28" i="1"/>
  <c r="AJ30" i="1"/>
  <c r="AK43" i="1"/>
  <c r="I80" i="1"/>
  <c r="L80" i="1"/>
  <c r="L75" i="1" s="1"/>
  <c r="N88" i="1"/>
  <c r="N110" i="1"/>
  <c r="AF82" i="1"/>
  <c r="AK90" i="1"/>
  <c r="AK104" i="1"/>
  <c r="M233" i="1"/>
  <c r="AK134" i="1"/>
  <c r="AK143" i="1"/>
  <c r="AK151" i="1"/>
  <c r="AK169" i="1"/>
  <c r="L199" i="1"/>
  <c r="M14" i="1"/>
  <c r="L41" i="1"/>
  <c r="L39" i="1" s="1"/>
  <c r="L71" i="1"/>
  <c r="K167" i="1"/>
  <c r="K177" i="1" s="1"/>
  <c r="N173" i="1"/>
  <c r="AJ26" i="1"/>
  <c r="AI229" i="1"/>
  <c r="AH167" i="1"/>
  <c r="AI160" i="1"/>
  <c r="K223" i="1"/>
  <c r="J108" i="1"/>
  <c r="AH219" i="1"/>
  <c r="J193" i="1"/>
  <c r="AI233" i="1"/>
  <c r="AI220" i="1"/>
  <c r="AI42" i="1"/>
  <c r="AK9" i="1"/>
  <c r="AK25" i="1"/>
  <c r="AK19" i="1"/>
  <c r="AI18" i="1"/>
  <c r="AJ18" i="1"/>
  <c r="AI198" i="1"/>
  <c r="AJ196" i="1"/>
  <c r="AJ197" i="1"/>
  <c r="AK20" i="1"/>
  <c r="AG195" i="1"/>
  <c r="AH195" i="1"/>
  <c r="AK32" i="1"/>
  <c r="AI188" i="1"/>
  <c r="AJ186" i="1"/>
  <c r="AK7" i="1"/>
  <c r="AK125" i="1"/>
  <c r="AK129" i="1"/>
  <c r="AK68" i="1"/>
  <c r="AI186" i="1"/>
  <c r="AI184" i="1"/>
  <c r="L27" i="1"/>
  <c r="M7" i="1"/>
  <c r="N9" i="1"/>
  <c r="L7" i="1"/>
  <c r="AJ231" i="1"/>
  <c r="AK171" i="1"/>
  <c r="AI210" i="1"/>
  <c r="AJ136" i="1"/>
  <c r="AK139" i="1"/>
  <c r="AI222" i="1"/>
  <c r="AI101" i="1"/>
  <c r="AI209" i="1"/>
  <c r="AK92" i="1"/>
  <c r="AI208" i="1"/>
  <c r="AI89" i="1"/>
  <c r="AI202" i="1"/>
  <c r="AI197" i="1"/>
  <c r="AJ199" i="1"/>
  <c r="AI77" i="1"/>
  <c r="AK45" i="1"/>
  <c r="L229" i="1"/>
  <c r="M231" i="1"/>
  <c r="L211" i="1"/>
  <c r="L145" i="1"/>
  <c r="L196" i="1"/>
  <c r="M198" i="1"/>
  <c r="L134" i="1"/>
  <c r="M232" i="1"/>
  <c r="K216" i="1"/>
  <c r="M212" i="1"/>
  <c r="L207" i="1"/>
  <c r="N93" i="1"/>
  <c r="L86" i="1"/>
  <c r="L200" i="1"/>
  <c r="N78" i="1"/>
  <c r="M201" i="1"/>
  <c r="K193" i="1"/>
  <c r="L66" i="1"/>
  <c r="L185" i="1"/>
  <c r="K184" i="1"/>
  <c r="L231" i="1"/>
  <c r="M208" i="1"/>
  <c r="L212" i="1"/>
  <c r="L208" i="1"/>
  <c r="M197" i="1"/>
  <c r="L201" i="1"/>
  <c r="L197" i="1"/>
  <c r="N23" i="1"/>
  <c r="N19" i="1"/>
  <c r="L194" i="1"/>
  <c r="L16" i="1"/>
  <c r="L187" i="1"/>
  <c r="AB219" i="1"/>
  <c r="AF7" i="1"/>
  <c r="AF16" i="1"/>
  <c r="I47" i="1"/>
  <c r="I46" i="1" s="1"/>
  <c r="AE229" i="1"/>
  <c r="AE188" i="1"/>
  <c r="AF19" i="1"/>
  <c r="H66" i="1"/>
  <c r="I114" i="1"/>
  <c r="AF70" i="1"/>
  <c r="I18" i="1"/>
  <c r="AE193" i="1"/>
  <c r="AE18" i="1"/>
  <c r="AF21" i="1"/>
  <c r="AF31" i="1"/>
  <c r="AF104" i="1"/>
  <c r="AF92" i="1"/>
  <c r="H205" i="1"/>
  <c r="I96" i="1"/>
  <c r="AE89" i="1"/>
  <c r="I126" i="1"/>
  <c r="I159" i="1"/>
  <c r="I165" i="1"/>
  <c r="I164" i="1" s="1"/>
  <c r="I172" i="1"/>
  <c r="AF127" i="1"/>
  <c r="AF130" i="1"/>
  <c r="AF134" i="1"/>
  <c r="AF193" i="1" s="1"/>
  <c r="I54" i="1"/>
  <c r="I111" i="1"/>
  <c r="AF102" i="1"/>
  <c r="AE101" i="1"/>
  <c r="AD18" i="1"/>
  <c r="I30" i="1"/>
  <c r="H190" i="1"/>
  <c r="AE205" i="1"/>
  <c r="AE220" i="1"/>
  <c r="AD233" i="1"/>
  <c r="I68" i="1"/>
  <c r="F108" i="1"/>
  <c r="AF173" i="1"/>
  <c r="G7" i="1"/>
  <c r="G208" i="1"/>
  <c r="AF174" i="1"/>
  <c r="H211" i="1"/>
  <c r="H221" i="1"/>
  <c r="AE184" i="1"/>
  <c r="AE198" i="1"/>
  <c r="AE210" i="1"/>
  <c r="I154" i="1"/>
  <c r="I152" i="1"/>
  <c r="AF141" i="1"/>
  <c r="I37" i="1"/>
  <c r="I34" i="1"/>
  <c r="I151" i="1"/>
  <c r="Y108" i="1"/>
  <c r="Y118" i="1" s="1"/>
  <c r="E49" i="1"/>
  <c r="E59" i="1" s="1"/>
  <c r="H194" i="1"/>
  <c r="G199" i="1"/>
  <c r="G214" i="1"/>
  <c r="AD200" i="1"/>
  <c r="I81" i="1"/>
  <c r="I94" i="1"/>
  <c r="I88" i="1"/>
  <c r="I149" i="1"/>
  <c r="I173" i="1"/>
  <c r="AF131" i="1"/>
  <c r="AF138" i="1"/>
  <c r="AB167" i="1"/>
  <c r="AF149" i="1"/>
  <c r="AF172" i="1"/>
  <c r="AF170" i="1"/>
  <c r="G231" i="1"/>
  <c r="E108" i="1"/>
  <c r="I77" i="1"/>
  <c r="H86" i="1"/>
  <c r="I143" i="1"/>
  <c r="I141" i="1"/>
  <c r="AA89" i="1"/>
  <c r="I10" i="1"/>
  <c r="G198" i="1"/>
  <c r="I19" i="1"/>
  <c r="H206" i="1"/>
  <c r="E220" i="1"/>
  <c r="AE186" i="1"/>
  <c r="AF13" i="1"/>
  <c r="AF43" i="1"/>
  <c r="AE42" i="1"/>
  <c r="AF56" i="1"/>
  <c r="G66" i="1"/>
  <c r="I135" i="1"/>
  <c r="I142" i="1"/>
  <c r="I150" i="1"/>
  <c r="AE233" i="1"/>
  <c r="I24" i="1"/>
  <c r="H16" i="1"/>
  <c r="H233" i="1"/>
  <c r="AB49" i="1"/>
  <c r="AB59" i="1" s="1"/>
  <c r="AF20" i="1"/>
  <c r="AF79" i="1"/>
  <c r="AF140" i="1"/>
  <c r="I58" i="1"/>
  <c r="I235" i="1" s="1"/>
  <c r="D212" i="1"/>
  <c r="D208" i="1"/>
  <c r="B189" i="1"/>
  <c r="B108" i="1"/>
  <c r="H185" i="1"/>
  <c r="H187" i="1"/>
  <c r="F189" i="1"/>
  <c r="H202" i="1"/>
  <c r="H200" i="1"/>
  <c r="I21" i="1"/>
  <c r="H214" i="1"/>
  <c r="H207" i="1"/>
  <c r="H230" i="1"/>
  <c r="F193" i="1"/>
  <c r="AE196" i="1"/>
  <c r="AE208" i="1"/>
  <c r="AF55" i="1"/>
  <c r="AF54" i="1"/>
  <c r="AD229" i="1"/>
  <c r="I76" i="1"/>
  <c r="AF84" i="1"/>
  <c r="I139" i="1"/>
  <c r="I146" i="1"/>
  <c r="I162" i="1"/>
  <c r="I161" i="1" s="1"/>
  <c r="I169" i="1"/>
  <c r="I170" i="1"/>
  <c r="AF162" i="1"/>
  <c r="H51" i="1"/>
  <c r="M51" i="1" s="1"/>
  <c r="I52" i="1"/>
  <c r="I136" i="1"/>
  <c r="I174" i="1"/>
  <c r="C108" i="1"/>
  <c r="Z219" i="1"/>
  <c r="AA160" i="1"/>
  <c r="G202" i="1"/>
  <c r="H196" i="1"/>
  <c r="G195" i="1"/>
  <c r="G212" i="1"/>
  <c r="H210" i="1"/>
  <c r="H43" i="1"/>
  <c r="H224" i="1"/>
  <c r="I53" i="1"/>
  <c r="AF9" i="1"/>
  <c r="AF33" i="1"/>
  <c r="AD221" i="1"/>
  <c r="AF25" i="1"/>
  <c r="I92" i="1"/>
  <c r="I100" i="1"/>
  <c r="F167" i="1"/>
  <c r="F177" i="1" s="1"/>
  <c r="F204" i="1"/>
  <c r="AB168" i="1"/>
  <c r="AC168" i="1" s="1"/>
  <c r="I33" i="1"/>
  <c r="G210" i="1"/>
  <c r="G27" i="1"/>
  <c r="G46" i="1"/>
  <c r="G75" i="1"/>
  <c r="I29" i="1"/>
  <c r="I79" i="1"/>
  <c r="AD136" i="1"/>
  <c r="AA148" i="1"/>
  <c r="Z207" i="1"/>
  <c r="I8" i="1"/>
  <c r="H7" i="1"/>
  <c r="I22" i="1"/>
  <c r="H198" i="1"/>
  <c r="I35" i="1"/>
  <c r="H212" i="1"/>
  <c r="I32" i="1"/>
  <c r="G209" i="1"/>
  <c r="I56" i="1"/>
  <c r="AF11" i="1"/>
  <c r="AD188" i="1"/>
  <c r="AD42" i="1"/>
  <c r="AF45" i="1"/>
  <c r="AE51" i="1"/>
  <c r="AE232" i="1"/>
  <c r="AA64" i="1"/>
  <c r="AA182" i="1"/>
  <c r="AD186" i="1"/>
  <c r="E189" i="1"/>
  <c r="I84" i="1"/>
  <c r="I91" i="1"/>
  <c r="I89" i="1"/>
  <c r="I106" i="1"/>
  <c r="I105" i="1" s="1"/>
  <c r="AF90" i="1"/>
  <c r="AD210" i="1"/>
  <c r="AE222" i="1"/>
  <c r="I13" i="1"/>
  <c r="I12" i="1" s="1"/>
  <c r="G190" i="1"/>
  <c r="I55" i="1"/>
  <c r="AF66" i="1"/>
  <c r="AE136" i="1"/>
  <c r="AA101" i="1"/>
  <c r="D233" i="1"/>
  <c r="D210" i="1"/>
  <c r="I17" i="1"/>
  <c r="G16" i="1"/>
  <c r="I23" i="1"/>
  <c r="I20" i="1"/>
  <c r="I28" i="1"/>
  <c r="I36" i="1"/>
  <c r="I44" i="1"/>
  <c r="I43" i="1" s="1"/>
  <c r="I220" i="1" s="1"/>
  <c r="G221" i="1"/>
  <c r="AF26" i="1"/>
  <c r="AD51" i="1"/>
  <c r="G206" i="1"/>
  <c r="H195" i="1"/>
  <c r="G86" i="1"/>
  <c r="I188" i="1"/>
  <c r="I147" i="1"/>
  <c r="D220" i="1"/>
  <c r="D213" i="1"/>
  <c r="B50" i="1"/>
  <c r="B227" i="1" s="1"/>
  <c r="I9" i="1"/>
  <c r="G186" i="1"/>
  <c r="I14" i="1"/>
  <c r="I191" i="1" s="1"/>
  <c r="G191" i="1"/>
  <c r="I25" i="1"/>
  <c r="I31" i="1"/>
  <c r="H27" i="1"/>
  <c r="I41" i="1"/>
  <c r="I39" i="1" s="1"/>
  <c r="H46" i="1"/>
  <c r="G51" i="1"/>
  <c r="H232" i="1"/>
  <c r="G213" i="1"/>
  <c r="AD193" i="1"/>
  <c r="H75" i="1"/>
  <c r="I87" i="1"/>
  <c r="F216" i="1"/>
  <c r="I110" i="1"/>
  <c r="AF81" i="1"/>
  <c r="AE77" i="1"/>
  <c r="AF87" i="1"/>
  <c r="E167" i="1"/>
  <c r="E177" i="1" s="1"/>
  <c r="I155" i="1"/>
  <c r="AF22" i="1"/>
  <c r="AF32" i="1"/>
  <c r="AF53" i="1"/>
  <c r="I67" i="1"/>
  <c r="H186" i="1"/>
  <c r="H201" i="1"/>
  <c r="H213" i="1"/>
  <c r="E223" i="1"/>
  <c r="G232" i="1"/>
  <c r="AF72" i="1"/>
  <c r="AC207" i="1"/>
  <c r="AF103" i="1"/>
  <c r="G134" i="1"/>
  <c r="I153" i="1"/>
  <c r="I148" i="1"/>
  <c r="AE200" i="1"/>
  <c r="AE148" i="1"/>
  <c r="AF163" i="1"/>
  <c r="AF171" i="1"/>
  <c r="F49" i="1"/>
  <c r="AF12" i="1"/>
  <c r="AF28" i="1"/>
  <c r="AF44" i="1"/>
  <c r="AF52" i="1"/>
  <c r="G229" i="1"/>
  <c r="AD209" i="1"/>
  <c r="AE197" i="1"/>
  <c r="I83" i="1"/>
  <c r="H199" i="1"/>
  <c r="E193" i="1"/>
  <c r="I93" i="1"/>
  <c r="I90" i="1"/>
  <c r="E204" i="1"/>
  <c r="I115" i="1"/>
  <c r="I113" i="1"/>
  <c r="H229" i="1"/>
  <c r="AF68" i="1"/>
  <c r="AF73" i="1"/>
  <c r="AF78" i="1"/>
  <c r="AF80" i="1"/>
  <c r="I128" i="1"/>
  <c r="I131" i="1"/>
  <c r="I130" i="1" s="1"/>
  <c r="I140" i="1"/>
  <c r="I138" i="1"/>
  <c r="H208" i="1"/>
  <c r="I171" i="1"/>
  <c r="AF125" i="1"/>
  <c r="AF129" i="1"/>
  <c r="AF137" i="1"/>
  <c r="AF139" i="1"/>
  <c r="AF143" i="1"/>
  <c r="AF150" i="1"/>
  <c r="AF161" i="1"/>
  <c r="AE160" i="1"/>
  <c r="AF169" i="1"/>
  <c r="G233" i="1"/>
  <c r="E184" i="1"/>
  <c r="AE231" i="1"/>
  <c r="AD231" i="1"/>
  <c r="AD160" i="1"/>
  <c r="AC219" i="1"/>
  <c r="AC167" i="1"/>
  <c r="AA210" i="1"/>
  <c r="AF151" i="1"/>
  <c r="AE209" i="1"/>
  <c r="AD148" i="1"/>
  <c r="AB207" i="1"/>
  <c r="AC195" i="1"/>
  <c r="AD199" i="1"/>
  <c r="AD198" i="1"/>
  <c r="AD196" i="1"/>
  <c r="G230" i="1"/>
  <c r="G224" i="1"/>
  <c r="H145" i="1"/>
  <c r="H209" i="1"/>
  <c r="G205" i="1"/>
  <c r="G145" i="1"/>
  <c r="G196" i="1"/>
  <c r="H197" i="1"/>
  <c r="H134" i="1"/>
  <c r="I137" i="1"/>
  <c r="G200" i="1"/>
  <c r="G130" i="1"/>
  <c r="G189" i="1" s="1"/>
  <c r="G187" i="1"/>
  <c r="G188" i="1"/>
  <c r="G125" i="1"/>
  <c r="H189" i="1"/>
  <c r="F184" i="1"/>
  <c r="AD222" i="1"/>
  <c r="AE221" i="1"/>
  <c r="AD220" i="1"/>
  <c r="AD101" i="1"/>
  <c r="AF91" i="1"/>
  <c r="AD208" i="1"/>
  <c r="AD89" i="1"/>
  <c r="Y207" i="1"/>
  <c r="AD205" i="1"/>
  <c r="AD202" i="1"/>
  <c r="AD197" i="1"/>
  <c r="AE199" i="1"/>
  <c r="AD77" i="1"/>
  <c r="AD184" i="1"/>
  <c r="H231" i="1"/>
  <c r="I112" i="1"/>
  <c r="G211" i="1"/>
  <c r="G207" i="1"/>
  <c r="G201" i="1"/>
  <c r="G197" i="1"/>
  <c r="I82" i="1"/>
  <c r="I78" i="1"/>
  <c r="G194" i="1"/>
  <c r="I69" i="1"/>
  <c r="G185" i="1"/>
  <c r="D186" i="1"/>
  <c r="D7" i="1"/>
  <c r="D200" i="1"/>
  <c r="D205" i="1"/>
  <c r="D211" i="1"/>
  <c r="D206" i="1"/>
  <c r="D194" i="1"/>
  <c r="AA202" i="1"/>
  <c r="C216" i="1"/>
  <c r="D66" i="1"/>
  <c r="B204" i="1"/>
  <c r="C50" i="1"/>
  <c r="C227" i="1" s="1"/>
  <c r="D221" i="1"/>
  <c r="AA189" i="1"/>
  <c r="C204" i="1"/>
  <c r="AA222" i="1"/>
  <c r="AA190" i="1"/>
  <c r="Z228" i="1"/>
  <c r="AA18" i="1"/>
  <c r="D229" i="1"/>
  <c r="Z167" i="1"/>
  <c r="Z177" i="1" s="1"/>
  <c r="AA208" i="1"/>
  <c r="B193" i="1"/>
  <c r="D209" i="1"/>
  <c r="AA184" i="1"/>
  <c r="AA188" i="1"/>
  <c r="AA209" i="1"/>
  <c r="AA42" i="1"/>
  <c r="AA193" i="1"/>
  <c r="D196" i="1"/>
  <c r="Z49" i="1"/>
  <c r="Y227" i="1"/>
  <c r="C223" i="1"/>
  <c r="B216" i="1"/>
  <c r="D214" i="1"/>
  <c r="C193" i="1"/>
  <c r="D195" i="1"/>
  <c r="AA197" i="1"/>
  <c r="D216" i="1"/>
  <c r="C220" i="1"/>
  <c r="D16" i="1"/>
  <c r="B220" i="1"/>
  <c r="C189" i="1"/>
  <c r="D145" i="1"/>
  <c r="D185" i="1"/>
  <c r="D187" i="1"/>
  <c r="B49" i="1"/>
  <c r="C167" i="1"/>
  <c r="C177" i="1" s="1"/>
  <c r="AA221" i="1"/>
  <c r="AA77" i="1"/>
  <c r="B223" i="1"/>
  <c r="AA186" i="1"/>
  <c r="D27" i="1"/>
  <c r="AA230" i="1"/>
  <c r="Y195" i="1"/>
  <c r="D189" i="1"/>
  <c r="D207" i="1"/>
  <c r="Y219" i="1"/>
  <c r="D197" i="1"/>
  <c r="D190" i="1"/>
  <c r="Y167" i="1"/>
  <c r="Y177" i="1" s="1"/>
  <c r="D202" i="1"/>
  <c r="D198" i="1"/>
  <c r="D134" i="1"/>
  <c r="D125" i="1"/>
  <c r="D201" i="1"/>
  <c r="AA220" i="1"/>
  <c r="AA198" i="1"/>
  <c r="D199" i="1"/>
  <c r="AA196" i="1"/>
  <c r="AA51" i="1"/>
  <c r="Z195" i="1"/>
  <c r="D223" i="1"/>
  <c r="D86" i="1"/>
  <c r="C49" i="1"/>
  <c r="AA229" i="1"/>
  <c r="C184" i="1"/>
  <c r="B184" i="1"/>
  <c r="Y49" i="1"/>
  <c r="D51" i="1"/>
  <c r="D224" i="1"/>
  <c r="N162" i="1" l="1"/>
  <c r="N161" i="1" s="1"/>
  <c r="AD108" i="1"/>
  <c r="AE108" i="1"/>
  <c r="R41" i="1"/>
  <c r="R39" i="1" s="1"/>
  <c r="N165" i="1"/>
  <c r="N164" i="1" s="1"/>
  <c r="H216" i="1"/>
  <c r="AA108" i="1"/>
  <c r="G216" i="1"/>
  <c r="H220" i="1"/>
  <c r="AQ87" i="1"/>
  <c r="AR87" i="1" s="1"/>
  <c r="AR205" i="1" s="1"/>
  <c r="Q159" i="1"/>
  <c r="Q169" i="1"/>
  <c r="L168" i="1"/>
  <c r="AO66" i="1"/>
  <c r="AJ108" i="1"/>
  <c r="I168" i="1"/>
  <c r="Q230" i="1"/>
  <c r="R169" i="1"/>
  <c r="R168" i="1" s="1"/>
  <c r="M168" i="1"/>
  <c r="R159" i="1"/>
  <c r="Q165" i="1"/>
  <c r="L164" i="1"/>
  <c r="AA50" i="1"/>
  <c r="AA227" i="1" s="1"/>
  <c r="AJ51" i="1"/>
  <c r="AJ50" i="1" s="1"/>
  <c r="AE50" i="1"/>
  <c r="Q162" i="1"/>
  <c r="L161" i="1"/>
  <c r="L220" i="1" s="1"/>
  <c r="N168" i="1"/>
  <c r="AI51" i="1"/>
  <c r="AI50" i="1" s="1"/>
  <c r="AD50" i="1"/>
  <c r="G223" i="1"/>
  <c r="AJ184" i="1"/>
  <c r="AK66" i="1"/>
  <c r="AK184" i="1" s="1"/>
  <c r="N159" i="1"/>
  <c r="R162" i="1"/>
  <c r="R161" i="1" s="1"/>
  <c r="R220" i="1" s="1"/>
  <c r="M161" i="1"/>
  <c r="M220" i="1" s="1"/>
  <c r="R165" i="1"/>
  <c r="R164" i="1" s="1"/>
  <c r="M164" i="1"/>
  <c r="AN66" i="1"/>
  <c r="AI108" i="1"/>
  <c r="S187" i="1"/>
  <c r="W187" i="1" s="1"/>
  <c r="AP160" i="1"/>
  <c r="AP193" i="1"/>
  <c r="AT193" i="1" s="1"/>
  <c r="AT16" i="1"/>
  <c r="AP186" i="1"/>
  <c r="AT186" i="1" s="1"/>
  <c r="AT9" i="1"/>
  <c r="S202" i="1"/>
  <c r="W202" i="1" s="1"/>
  <c r="W25" i="1"/>
  <c r="L221" i="1"/>
  <c r="AK229" i="1"/>
  <c r="AJ219" i="1"/>
  <c r="AO167" i="1"/>
  <c r="S206" i="1"/>
  <c r="W206" i="1" s="1"/>
  <c r="AP188" i="1"/>
  <c r="AT188" i="1" s="1"/>
  <c r="S214" i="1"/>
  <c r="W214" i="1" s="1"/>
  <c r="AP231" i="1"/>
  <c r="AT231" i="1" s="1"/>
  <c r="AO195" i="1"/>
  <c r="S200" i="1"/>
  <c r="AP148" i="1"/>
  <c r="S211" i="1"/>
  <c r="W211" i="1" s="1"/>
  <c r="AN49" i="1"/>
  <c r="N200" i="1"/>
  <c r="N7" i="1"/>
  <c r="S232" i="1"/>
  <c r="W232" i="1" s="1"/>
  <c r="S103" i="1"/>
  <c r="T102" i="1" s="1"/>
  <c r="S212" i="1"/>
  <c r="W212" i="1" s="1"/>
  <c r="AP229" i="1"/>
  <c r="AT229" i="1" s="1"/>
  <c r="N230" i="1"/>
  <c r="AP205" i="1"/>
  <c r="S230" i="1"/>
  <c r="AP197" i="1"/>
  <c r="AT197" i="1" s="1"/>
  <c r="AP221" i="1"/>
  <c r="AT221" i="1" s="1"/>
  <c r="AP233" i="1"/>
  <c r="AT233" i="1" s="1"/>
  <c r="S207" i="1"/>
  <c r="W207" i="1" s="1"/>
  <c r="AP101" i="1"/>
  <c r="AP82" i="1"/>
  <c r="AO49" i="1"/>
  <c r="AP222" i="1"/>
  <c r="AT222" i="1" s="1"/>
  <c r="S56" i="1"/>
  <c r="AP89" i="1"/>
  <c r="S199" i="1"/>
  <c r="W199" i="1" s="1"/>
  <c r="AP209" i="1"/>
  <c r="AT209" i="1" s="1"/>
  <c r="S209" i="1"/>
  <c r="W209" i="1" s="1"/>
  <c r="S66" i="1"/>
  <c r="W66" i="1" s="1"/>
  <c r="AN190" i="1"/>
  <c r="M130" i="1"/>
  <c r="R131" i="1"/>
  <c r="N95" i="1"/>
  <c r="N86" i="1" s="1"/>
  <c r="R95" i="1"/>
  <c r="S46" i="1"/>
  <c r="S194" i="1"/>
  <c r="W194" i="1" s="1"/>
  <c r="S16" i="1"/>
  <c r="W16" i="1" s="1"/>
  <c r="L12" i="1"/>
  <c r="Q13" i="1"/>
  <c r="R12" i="1"/>
  <c r="M105" i="1"/>
  <c r="M223" i="1" s="1"/>
  <c r="R106" i="1"/>
  <c r="R105" i="1" s="1"/>
  <c r="O220" i="1"/>
  <c r="O108" i="1"/>
  <c r="AJ230" i="1"/>
  <c r="AO53" i="1"/>
  <c r="Q204" i="1"/>
  <c r="AP77" i="1"/>
  <c r="S72" i="1"/>
  <c r="AN207" i="1"/>
  <c r="AP210" i="1"/>
  <c r="AT210" i="1" s="1"/>
  <c r="R46" i="1"/>
  <c r="R193" i="1"/>
  <c r="S134" i="1"/>
  <c r="AO207" i="1"/>
  <c r="S196" i="1"/>
  <c r="W196" i="1" s="1"/>
  <c r="AN219" i="1"/>
  <c r="AI228" i="1"/>
  <c r="M228" i="1"/>
  <c r="R51" i="1"/>
  <c r="AO26" i="1"/>
  <c r="L216" i="1"/>
  <c r="Q41" i="1"/>
  <c r="Q39" i="1" s="1"/>
  <c r="AJ190" i="1"/>
  <c r="AO13" i="1"/>
  <c r="AO190" i="1" s="1"/>
  <c r="M86" i="1"/>
  <c r="M204" i="1" s="1"/>
  <c r="L224" i="1"/>
  <c r="Q106" i="1"/>
  <c r="AP220" i="1"/>
  <c r="AT220" i="1" s="1"/>
  <c r="AP42" i="1"/>
  <c r="AT42" i="1" s="1"/>
  <c r="S7" i="1"/>
  <c r="W7" i="1" s="1"/>
  <c r="AO219" i="1"/>
  <c r="AP208" i="1"/>
  <c r="AT208" i="1" s="1"/>
  <c r="AP30" i="1"/>
  <c r="AT30" i="1" s="1"/>
  <c r="AN198" i="1"/>
  <c r="AP21" i="1"/>
  <c r="AP196" i="1"/>
  <c r="AT196" i="1" s="1"/>
  <c r="S210" i="1"/>
  <c r="W210" i="1" s="1"/>
  <c r="S195" i="1"/>
  <c r="W195" i="1" s="1"/>
  <c r="S205" i="1"/>
  <c r="W205" i="1" s="1"/>
  <c r="S27" i="1"/>
  <c r="W27" i="1" s="1"/>
  <c r="AP202" i="1"/>
  <c r="AT202" i="1" s="1"/>
  <c r="N127" i="1"/>
  <c r="N186" i="1" s="1"/>
  <c r="Q127" i="1"/>
  <c r="AP12" i="1"/>
  <c r="AT12" i="1" s="1"/>
  <c r="AN195" i="1"/>
  <c r="M191" i="1"/>
  <c r="R14" i="1"/>
  <c r="M213" i="1"/>
  <c r="N80" i="1"/>
  <c r="N198" i="1" s="1"/>
  <c r="Q80" i="1"/>
  <c r="M235" i="1"/>
  <c r="R58" i="1"/>
  <c r="M185" i="1"/>
  <c r="R126" i="1"/>
  <c r="AK55" i="1"/>
  <c r="AK232" i="1" s="1"/>
  <c r="AN55" i="1"/>
  <c r="AK71" i="1"/>
  <c r="AN71" i="1"/>
  <c r="AP71" i="1" s="1"/>
  <c r="N44" i="1"/>
  <c r="N221" i="1" s="1"/>
  <c r="Q44" i="1"/>
  <c r="L235" i="1"/>
  <c r="Q58" i="1"/>
  <c r="R100" i="1"/>
  <c r="AN167" i="1"/>
  <c r="S145" i="1"/>
  <c r="W145" i="1" s="1"/>
  <c r="R221" i="1"/>
  <c r="S208" i="1"/>
  <c r="W208" i="1" s="1"/>
  <c r="S197" i="1"/>
  <c r="W197" i="1" s="1"/>
  <c r="S201" i="1"/>
  <c r="W201" i="1" s="1"/>
  <c r="S231" i="1"/>
  <c r="AP199" i="1"/>
  <c r="AT199" i="1" s="1"/>
  <c r="S229" i="1"/>
  <c r="W229" i="1" s="1"/>
  <c r="AP136" i="1"/>
  <c r="N232" i="1"/>
  <c r="N205" i="1"/>
  <c r="AJ167" i="1"/>
  <c r="AK205" i="1"/>
  <c r="AK77" i="1"/>
  <c r="N209" i="1"/>
  <c r="AJ207" i="1"/>
  <c r="AI232" i="1"/>
  <c r="N211" i="1"/>
  <c r="AK196" i="1"/>
  <c r="I125" i="1"/>
  <c r="AK101" i="1"/>
  <c r="N212" i="1"/>
  <c r="N195" i="1"/>
  <c r="N206" i="1"/>
  <c r="AK233" i="1"/>
  <c r="AK199" i="1"/>
  <c r="N196" i="1"/>
  <c r="AK222" i="1"/>
  <c r="L105" i="1"/>
  <c r="L108" i="1" s="1"/>
  <c r="N201" i="1"/>
  <c r="AJ118" i="1"/>
  <c r="AK198" i="1"/>
  <c r="AI49" i="1"/>
  <c r="N207" i="1"/>
  <c r="N202" i="1"/>
  <c r="N233" i="1"/>
  <c r="AK26" i="1"/>
  <c r="M50" i="1"/>
  <c r="AK136" i="1"/>
  <c r="N194" i="1"/>
  <c r="N208" i="1"/>
  <c r="N229" i="1"/>
  <c r="AK220" i="1"/>
  <c r="AK231" i="1"/>
  <c r="AK202" i="1"/>
  <c r="AI167" i="1"/>
  <c r="L193" i="1"/>
  <c r="AI207" i="1"/>
  <c r="AK197" i="1"/>
  <c r="J236" i="1"/>
  <c r="AK193" i="1"/>
  <c r="N100" i="1"/>
  <c r="I186" i="1"/>
  <c r="I223" i="1"/>
  <c r="AK210" i="1"/>
  <c r="AK30" i="1"/>
  <c r="AK53" i="1"/>
  <c r="AK230" i="1" s="1"/>
  <c r="AK200" i="1"/>
  <c r="L198" i="1"/>
  <c r="N199" i="1"/>
  <c r="N187" i="1"/>
  <c r="L186" i="1"/>
  <c r="AG226" i="1"/>
  <c r="N145" i="1"/>
  <c r="AK89" i="1"/>
  <c r="AK221" i="1"/>
  <c r="N27" i="1"/>
  <c r="M193" i="1"/>
  <c r="AF190" i="1"/>
  <c r="AF30" i="1"/>
  <c r="J226" i="1"/>
  <c r="N197" i="1"/>
  <c r="N134" i="1"/>
  <c r="K236" i="1"/>
  <c r="AD207" i="1"/>
  <c r="AH226" i="1"/>
  <c r="N231" i="1"/>
  <c r="N106" i="1"/>
  <c r="N66" i="1"/>
  <c r="N214" i="1"/>
  <c r="AK42" i="1"/>
  <c r="AI118" i="1"/>
  <c r="AI230" i="1"/>
  <c r="AK148" i="1"/>
  <c r="G50" i="1"/>
  <c r="G227" i="1" s="1"/>
  <c r="L51" i="1"/>
  <c r="Q51" i="1" s="1"/>
  <c r="AF200" i="1"/>
  <c r="L204" i="1"/>
  <c r="AK208" i="1"/>
  <c r="AI219" i="1"/>
  <c r="AK13" i="1"/>
  <c r="AK190" i="1" s="1"/>
  <c r="AI190" i="1"/>
  <c r="M12" i="1"/>
  <c r="M190" i="1"/>
  <c r="AK160" i="1"/>
  <c r="N131" i="1"/>
  <c r="N130" i="1" s="1"/>
  <c r="AK12" i="1"/>
  <c r="AI189" i="1"/>
  <c r="N126" i="1"/>
  <c r="N14" i="1"/>
  <c r="N191" i="1" s="1"/>
  <c r="AF189" i="1"/>
  <c r="H223" i="1"/>
  <c r="N58" i="1"/>
  <c r="N235" i="1" s="1"/>
  <c r="K226" i="1"/>
  <c r="AJ195" i="1"/>
  <c r="N41" i="1"/>
  <c r="N39" i="1" s="1"/>
  <c r="N13" i="1"/>
  <c r="L190" i="1"/>
  <c r="M125" i="1"/>
  <c r="M224" i="1"/>
  <c r="AK186" i="1"/>
  <c r="AI195" i="1"/>
  <c r="AJ49" i="1"/>
  <c r="AK18" i="1"/>
  <c r="AK209" i="1"/>
  <c r="AK188" i="1"/>
  <c r="L184" i="1"/>
  <c r="N16" i="1"/>
  <c r="I231" i="1"/>
  <c r="AF233" i="1"/>
  <c r="I66" i="1"/>
  <c r="H184" i="1"/>
  <c r="I208" i="1"/>
  <c r="I213" i="1"/>
  <c r="I211" i="1"/>
  <c r="AF208" i="1"/>
  <c r="AF148" i="1"/>
  <c r="AB177" i="1"/>
  <c r="AA167" i="1"/>
  <c r="AA177" i="1" s="1"/>
  <c r="AE195" i="1"/>
  <c r="G108" i="1"/>
  <c r="AF18" i="1"/>
  <c r="AF229" i="1"/>
  <c r="AF232" i="1"/>
  <c r="AF89" i="1"/>
  <c r="AA207" i="1"/>
  <c r="I134" i="1"/>
  <c r="AF101" i="1"/>
  <c r="I194" i="1"/>
  <c r="I230" i="1"/>
  <c r="AE207" i="1"/>
  <c r="AF222" i="1"/>
  <c r="I233" i="1"/>
  <c r="I201" i="1"/>
  <c r="I214" i="1"/>
  <c r="I216" i="1"/>
  <c r="I209" i="1"/>
  <c r="I199" i="1"/>
  <c r="AF186" i="1"/>
  <c r="AB226" i="1"/>
  <c r="I195" i="1"/>
  <c r="AE219" i="1"/>
  <c r="E236" i="1"/>
  <c r="H108" i="1"/>
  <c r="AF188" i="1"/>
  <c r="I198" i="1"/>
  <c r="I207" i="1"/>
  <c r="AF160" i="1"/>
  <c r="I221" i="1"/>
  <c r="I189" i="1"/>
  <c r="AF231" i="1"/>
  <c r="I187" i="1"/>
  <c r="I200" i="1"/>
  <c r="H167" i="1"/>
  <c r="H177" i="1" s="1"/>
  <c r="I197" i="1"/>
  <c r="AF198" i="1"/>
  <c r="AE167" i="1"/>
  <c r="I210" i="1"/>
  <c r="I229" i="1"/>
  <c r="AF77" i="1"/>
  <c r="AA219" i="1"/>
  <c r="E226" i="1"/>
  <c r="AF184" i="1"/>
  <c r="AF199" i="1"/>
  <c r="I202" i="1"/>
  <c r="I206" i="1"/>
  <c r="I232" i="1"/>
  <c r="AE49" i="1"/>
  <c r="I145" i="1"/>
  <c r="AF197" i="1"/>
  <c r="H228" i="1"/>
  <c r="H50" i="1"/>
  <c r="H227" i="1" s="1"/>
  <c r="AF209" i="1"/>
  <c r="AF220" i="1"/>
  <c r="AF196" i="1"/>
  <c r="AF42" i="1"/>
  <c r="F226" i="1"/>
  <c r="H49" i="1"/>
  <c r="I212" i="1"/>
  <c r="I185" i="1"/>
  <c r="I27" i="1"/>
  <c r="B59" i="1"/>
  <c r="I75" i="1"/>
  <c r="G204" i="1"/>
  <c r="I7" i="1"/>
  <c r="I190" i="1"/>
  <c r="AF230" i="1"/>
  <c r="AC227" i="1"/>
  <c r="G184" i="1"/>
  <c r="G167" i="1"/>
  <c r="G177" i="1" s="1"/>
  <c r="AC177" i="1"/>
  <c r="I51" i="1"/>
  <c r="I50" i="1" s="1"/>
  <c r="G228" i="1"/>
  <c r="I16" i="1"/>
  <c r="AD49" i="1"/>
  <c r="AC226" i="1"/>
  <c r="I205" i="1"/>
  <c r="I224" i="1"/>
  <c r="AF221" i="1"/>
  <c r="I86" i="1"/>
  <c r="AF51" i="1"/>
  <c r="AF50" i="1" s="1"/>
  <c r="AD228" i="1"/>
  <c r="G49" i="1"/>
  <c r="H204" i="1"/>
  <c r="F59" i="1"/>
  <c r="F236" i="1" s="1"/>
  <c r="AF136" i="1"/>
  <c r="AF205" i="1"/>
  <c r="AE228" i="1"/>
  <c r="D108" i="1"/>
  <c r="H193" i="1"/>
  <c r="G193" i="1"/>
  <c r="AD168" i="1"/>
  <c r="AE168" i="1" s="1"/>
  <c r="AB227" i="1"/>
  <c r="AD219" i="1"/>
  <c r="AD167" i="1"/>
  <c r="AF210" i="1"/>
  <c r="I196" i="1"/>
  <c r="AE202" i="1"/>
  <c r="AB118" i="1"/>
  <c r="Z226" i="1"/>
  <c r="AC118" i="1"/>
  <c r="AD195" i="1"/>
  <c r="AA49" i="1"/>
  <c r="AA195" i="1"/>
  <c r="Z59" i="1"/>
  <c r="Z236" i="1" s="1"/>
  <c r="D184" i="1"/>
  <c r="AA228" i="1"/>
  <c r="B226" i="1"/>
  <c r="D204" i="1"/>
  <c r="D49" i="1"/>
  <c r="D167" i="1"/>
  <c r="D177" i="1" s="1"/>
  <c r="AA118" i="1"/>
  <c r="D193" i="1"/>
  <c r="Y59" i="1"/>
  <c r="Y236" i="1" s="1"/>
  <c r="Y226" i="1"/>
  <c r="C226" i="1"/>
  <c r="C59" i="1"/>
  <c r="C236" i="1" s="1"/>
  <c r="D50" i="1"/>
  <c r="D228" i="1"/>
  <c r="R228" i="1" l="1"/>
  <c r="AF108" i="1"/>
  <c r="AK51" i="1"/>
  <c r="AK50" i="1" s="1"/>
  <c r="AQ205" i="1"/>
  <c r="AS87" i="1"/>
  <c r="Q164" i="1"/>
  <c r="S165" i="1"/>
  <c r="S164" i="1" s="1"/>
  <c r="AK108" i="1"/>
  <c r="AK118" i="1" s="1"/>
  <c r="Q161" i="1"/>
  <c r="S162" i="1"/>
  <c r="S161" i="1" s="1"/>
  <c r="Q168" i="1"/>
  <c r="S169" i="1"/>
  <c r="S168" i="1" s="1"/>
  <c r="W168" i="1" s="1"/>
  <c r="AA59" i="1"/>
  <c r="AA236" i="1" s="1"/>
  <c r="L167" i="1"/>
  <c r="L177" i="1" s="1"/>
  <c r="AJ228" i="1"/>
  <c r="R224" i="1"/>
  <c r="T108" i="1"/>
  <c r="T220" i="1"/>
  <c r="AP66" i="1"/>
  <c r="AN108" i="1"/>
  <c r="AN118" i="1" s="1"/>
  <c r="AN184" i="1"/>
  <c r="AO51" i="1"/>
  <c r="AO50" i="1" s="1"/>
  <c r="M227" i="1"/>
  <c r="M216" i="1"/>
  <c r="AN51" i="1"/>
  <c r="AN50" i="1" s="1"/>
  <c r="AO108" i="1"/>
  <c r="AO118" i="1" s="1"/>
  <c r="AO184" i="1"/>
  <c r="S159" i="1"/>
  <c r="AP200" i="1"/>
  <c r="AT200" i="1" s="1"/>
  <c r="N213" i="1"/>
  <c r="S233" i="1"/>
  <c r="W233" i="1" s="1"/>
  <c r="W56" i="1"/>
  <c r="AP198" i="1"/>
  <c r="S71" i="1"/>
  <c r="N75" i="1"/>
  <c r="N193" i="1" s="1"/>
  <c r="AP207" i="1"/>
  <c r="AT207" i="1" s="1"/>
  <c r="AP167" i="1"/>
  <c r="AT167" i="1" s="1"/>
  <c r="L49" i="1"/>
  <c r="I184" i="1"/>
  <c r="AP189" i="1"/>
  <c r="AT189" i="1" s="1"/>
  <c r="M108" i="1"/>
  <c r="N43" i="1"/>
  <c r="N220" i="1" s="1"/>
  <c r="L189" i="1"/>
  <c r="AP219" i="1"/>
  <c r="AT219" i="1" s="1"/>
  <c r="Q228" i="1"/>
  <c r="S51" i="1"/>
  <c r="AP53" i="1"/>
  <c r="AO230" i="1"/>
  <c r="Q190" i="1"/>
  <c r="Q12" i="1"/>
  <c r="S13" i="1"/>
  <c r="W13" i="1" s="1"/>
  <c r="S131" i="1"/>
  <c r="R130" i="1"/>
  <c r="R189" i="1" s="1"/>
  <c r="R216" i="1"/>
  <c r="S100" i="1"/>
  <c r="S44" i="1"/>
  <c r="W44" i="1" s="1"/>
  <c r="Q221" i="1"/>
  <c r="Q43" i="1"/>
  <c r="R235" i="1"/>
  <c r="R50" i="1"/>
  <c r="R227" i="1" s="1"/>
  <c r="R191" i="1"/>
  <c r="S14" i="1"/>
  <c r="AN189" i="1"/>
  <c r="AP18" i="1"/>
  <c r="AT18" i="1" s="1"/>
  <c r="AP26" i="1"/>
  <c r="AO228" i="1"/>
  <c r="O236" i="1"/>
  <c r="O226" i="1"/>
  <c r="R190" i="1"/>
  <c r="R86" i="1"/>
  <c r="S95" i="1"/>
  <c r="W95" i="1" s="1"/>
  <c r="R213" i="1"/>
  <c r="AP13" i="1"/>
  <c r="S41" i="1"/>
  <c r="Q216" i="1"/>
  <c r="N125" i="1"/>
  <c r="N184" i="1" s="1"/>
  <c r="AP55" i="1"/>
  <c r="AN232" i="1"/>
  <c r="R223" i="1"/>
  <c r="AK189" i="1"/>
  <c r="M189" i="1"/>
  <c r="S58" i="1"/>
  <c r="W58" i="1" s="1"/>
  <c r="Q235" i="1"/>
  <c r="Q50" i="1"/>
  <c r="Q227" i="1" s="1"/>
  <c r="R125" i="1"/>
  <c r="S126" i="1"/>
  <c r="R185" i="1"/>
  <c r="S80" i="1"/>
  <c r="Q75" i="1"/>
  <c r="Q198" i="1"/>
  <c r="R49" i="1"/>
  <c r="S127" i="1"/>
  <c r="Q125" i="1"/>
  <c r="Q186" i="1"/>
  <c r="S106" i="1"/>
  <c r="Q105" i="1"/>
  <c r="Q224" i="1"/>
  <c r="AI59" i="1"/>
  <c r="AK207" i="1"/>
  <c r="AK219" i="1"/>
  <c r="AI226" i="1"/>
  <c r="L223" i="1"/>
  <c r="AB236" i="1"/>
  <c r="AD237" i="1" s="1"/>
  <c r="AF207" i="1"/>
  <c r="AK167" i="1"/>
  <c r="AK49" i="1"/>
  <c r="N204" i="1"/>
  <c r="AJ59" i="1"/>
  <c r="AK228" i="1"/>
  <c r="N105" i="1"/>
  <c r="N223" i="1" s="1"/>
  <c r="N224" i="1"/>
  <c r="N190" i="1"/>
  <c r="N12" i="1"/>
  <c r="M49" i="1"/>
  <c r="N51" i="1"/>
  <c r="L228" i="1"/>
  <c r="L50" i="1"/>
  <c r="L227" i="1" s="1"/>
  <c r="N185" i="1"/>
  <c r="M167" i="1"/>
  <c r="M177" i="1" s="1"/>
  <c r="M184" i="1"/>
  <c r="N216" i="1"/>
  <c r="AJ226" i="1"/>
  <c r="AK195" i="1"/>
  <c r="AF167" i="1"/>
  <c r="AF219" i="1"/>
  <c r="I167" i="1"/>
  <c r="I177" i="1" s="1"/>
  <c r="AC236" i="1"/>
  <c r="AE237" i="1" s="1"/>
  <c r="I108" i="1"/>
  <c r="AE59" i="1"/>
  <c r="I193" i="1"/>
  <c r="AF49" i="1"/>
  <c r="H226" i="1"/>
  <c r="H59" i="1"/>
  <c r="H236" i="1" s="1"/>
  <c r="B236" i="1"/>
  <c r="I204" i="1"/>
  <c r="AE227" i="1"/>
  <c r="AE177" i="1"/>
  <c r="G226" i="1"/>
  <c r="G59" i="1"/>
  <c r="G236" i="1" s="1"/>
  <c r="AF228" i="1"/>
  <c r="AF168" i="1"/>
  <c r="AG168" i="1" s="1"/>
  <c r="I49" i="1"/>
  <c r="AD177" i="1"/>
  <c r="AF195" i="1"/>
  <c r="AD227" i="1"/>
  <c r="AD59" i="1"/>
  <c r="I227" i="1"/>
  <c r="I228" i="1"/>
  <c r="AF202" i="1"/>
  <c r="AE226" i="1"/>
  <c r="AE118" i="1"/>
  <c r="AD226" i="1"/>
  <c r="AD118" i="1"/>
  <c r="AA226" i="1"/>
  <c r="D226" i="1"/>
  <c r="D227" i="1"/>
  <c r="D59" i="1"/>
  <c r="D236" i="1" s="1"/>
  <c r="L226" i="1" l="1"/>
  <c r="Q223" i="1"/>
  <c r="AP51" i="1"/>
  <c r="AP50" i="1" s="1"/>
  <c r="AT50" i="1" s="1"/>
  <c r="AN228" i="1"/>
  <c r="AS86" i="1"/>
  <c r="AS108" i="1" s="1"/>
  <c r="AS226" i="1" s="1"/>
  <c r="AS205" i="1"/>
  <c r="AT205" i="1" s="1"/>
  <c r="AN226" i="1"/>
  <c r="AT66" i="1"/>
  <c r="AP108" i="1"/>
  <c r="AP184" i="1"/>
  <c r="AT184" i="1" s="1"/>
  <c r="W41" i="1"/>
  <c r="S39" i="1"/>
  <c r="W39" i="1" s="1"/>
  <c r="Q220" i="1"/>
  <c r="AO226" i="1"/>
  <c r="AS118" i="1"/>
  <c r="AS236" i="1" s="1"/>
  <c r="AT51" i="1"/>
  <c r="T236" i="1"/>
  <c r="T226" i="1"/>
  <c r="S191" i="1"/>
  <c r="S228" i="1"/>
  <c r="AP118" i="1"/>
  <c r="AT108" i="1"/>
  <c r="S186" i="1"/>
  <c r="W186" i="1" s="1"/>
  <c r="W127" i="1"/>
  <c r="S130" i="1"/>
  <c r="AP232" i="1"/>
  <c r="AT232" i="1" s="1"/>
  <c r="AT55" i="1"/>
  <c r="AP190" i="1"/>
  <c r="AT190" i="1" s="1"/>
  <c r="AT13" i="1"/>
  <c r="W98" i="1"/>
  <c r="AP230" i="1"/>
  <c r="AT230" i="1" s="1"/>
  <c r="AT53" i="1"/>
  <c r="AK60" i="1"/>
  <c r="AK59" i="1"/>
  <c r="N167" i="1"/>
  <c r="N177" i="1" s="1"/>
  <c r="Q193" i="1"/>
  <c r="Q108" i="1"/>
  <c r="S75" i="1"/>
  <c r="S198" i="1"/>
  <c r="AN59" i="1"/>
  <c r="S86" i="1"/>
  <c r="W86" i="1" s="1"/>
  <c r="S213" i="1"/>
  <c r="W213" i="1" s="1"/>
  <c r="R59" i="1"/>
  <c r="W218" i="1"/>
  <c r="R204" i="1"/>
  <c r="R108" i="1"/>
  <c r="S221" i="1"/>
  <c r="W221" i="1" s="1"/>
  <c r="S43" i="1"/>
  <c r="R184" i="1"/>
  <c r="R167" i="1"/>
  <c r="R177" i="1" s="1"/>
  <c r="AO59" i="1"/>
  <c r="Q189" i="1"/>
  <c r="Q49" i="1"/>
  <c r="S105" i="1"/>
  <c r="S224" i="1"/>
  <c r="W224" i="1" s="1"/>
  <c r="AP195" i="1"/>
  <c r="AT195" i="1" s="1"/>
  <c r="AP49" i="1"/>
  <c r="AT49" i="1" s="1"/>
  <c r="Q167" i="1"/>
  <c r="Q177" i="1" s="1"/>
  <c r="Q184" i="1"/>
  <c r="S125" i="1"/>
  <c r="W125" i="1" s="1"/>
  <c r="S185" i="1"/>
  <c r="W185" i="1" s="1"/>
  <c r="S235" i="1"/>
  <c r="W235" i="1" s="1"/>
  <c r="S50" i="1"/>
  <c r="S12" i="1"/>
  <c r="W12" i="1" s="1"/>
  <c r="S190" i="1"/>
  <c r="W190" i="1" s="1"/>
  <c r="AF237" i="1"/>
  <c r="AK226" i="1"/>
  <c r="N108" i="1"/>
  <c r="AH168" i="1"/>
  <c r="AI168" i="1" s="1"/>
  <c r="M226" i="1"/>
  <c r="M59" i="1"/>
  <c r="M236" i="1" s="1"/>
  <c r="N189" i="1"/>
  <c r="N49" i="1"/>
  <c r="AG227" i="1"/>
  <c r="AG177" i="1"/>
  <c r="AG236" i="1" s="1"/>
  <c r="N228" i="1"/>
  <c r="N50" i="1"/>
  <c r="N227" i="1" s="1"/>
  <c r="L59" i="1"/>
  <c r="L236" i="1" s="1"/>
  <c r="AF59" i="1"/>
  <c r="AD236" i="1"/>
  <c r="AE236" i="1"/>
  <c r="AF227" i="1"/>
  <c r="AF177" i="1"/>
  <c r="I226" i="1"/>
  <c r="I59" i="1"/>
  <c r="I236" i="1" s="1"/>
  <c r="AF226" i="1"/>
  <c r="AF118" i="1"/>
  <c r="AA240" i="1"/>
  <c r="AP228" i="1" l="1"/>
  <c r="AT228" i="1" s="1"/>
  <c r="AT118" i="1"/>
  <c r="S227" i="1"/>
  <c r="W227" i="1" s="1"/>
  <c r="W50" i="1"/>
  <c r="S216" i="1"/>
  <c r="W216" i="1" s="1"/>
  <c r="S223" i="1"/>
  <c r="W223" i="1" s="1"/>
  <c r="S193" i="1"/>
  <c r="W193" i="1" s="1"/>
  <c r="S220" i="1"/>
  <c r="W220" i="1" s="1"/>
  <c r="W43" i="1"/>
  <c r="AP226" i="1"/>
  <c r="AT226" i="1" s="1"/>
  <c r="AP59" i="1"/>
  <c r="AT59" i="1" s="1"/>
  <c r="Q59" i="1"/>
  <c r="Q236" i="1" s="1"/>
  <c r="Q226" i="1"/>
  <c r="R236" i="1"/>
  <c r="AP60" i="1"/>
  <c r="S189" i="1"/>
  <c r="W189" i="1" s="1"/>
  <c r="S49" i="1"/>
  <c r="W49" i="1" s="1"/>
  <c r="S108" i="1"/>
  <c r="S204" i="1"/>
  <c r="W204" i="1" s="1"/>
  <c r="S167" i="1"/>
  <c r="S177" i="1" s="1"/>
  <c r="S184" i="1"/>
  <c r="W184" i="1" s="1"/>
  <c r="R226" i="1"/>
  <c r="N226" i="1"/>
  <c r="N59" i="1"/>
  <c r="N236" i="1" s="1"/>
  <c r="AH227" i="1"/>
  <c r="AJ168" i="1"/>
  <c r="AH177" i="1"/>
  <c r="AH236" i="1" s="1"/>
  <c r="AI177" i="1"/>
  <c r="AI236" i="1" s="1"/>
  <c r="AI227" i="1"/>
  <c r="AF236" i="1"/>
  <c r="W118" i="1" l="1"/>
  <c r="W108" i="1"/>
  <c r="W177" i="1"/>
  <c r="W167" i="1"/>
  <c r="S59" i="1"/>
  <c r="S226" i="1"/>
  <c r="W226" i="1" s="1"/>
  <c r="AK168" i="1"/>
  <c r="AJ227" i="1"/>
  <c r="AJ177" i="1"/>
  <c r="AJ236" i="1" s="1"/>
  <c r="S236" i="1" l="1"/>
  <c r="W236" i="1" s="1"/>
  <c r="W59" i="1"/>
  <c r="AK177" i="1"/>
  <c r="AK236" i="1" s="1"/>
  <c r="AK227" i="1"/>
  <c r="AL168" i="1"/>
  <c r="AL227" i="1" l="1"/>
  <c r="AL177" i="1"/>
  <c r="AL236" i="1" s="1"/>
  <c r="AM168" i="1"/>
  <c r="AM227" i="1" l="1"/>
  <c r="AM177" i="1"/>
  <c r="AM236" i="1" s="1"/>
  <c r="AN168" i="1"/>
  <c r="AO168" i="1" s="1"/>
  <c r="AO177" i="1" l="1"/>
  <c r="AO236" i="1" s="1"/>
  <c r="AO227" i="1"/>
  <c r="AP168" i="1"/>
  <c r="AN177" i="1"/>
  <c r="AN236" i="1" s="1"/>
  <c r="AN227" i="1"/>
  <c r="AP177" i="1" l="1"/>
  <c r="AP227" i="1"/>
  <c r="AT227" i="1" s="1"/>
  <c r="AP236" i="1" l="1"/>
  <c r="AT236" i="1" s="1"/>
  <c r="AT177" i="1"/>
</calcChain>
</file>

<file path=xl/sharedStrings.xml><?xml version="1.0" encoding="utf-8"?>
<sst xmlns="http://schemas.openxmlformats.org/spreadsheetml/2006/main" count="527" uniqueCount="129">
  <si>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</si>
  <si>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</si>
  <si>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</si>
  <si>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</si>
  <si>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</si>
  <si>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</si>
  <si>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</si>
  <si>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</si>
  <si>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</si>
  <si>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</si>
  <si>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</si>
  <si>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</si>
  <si>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</si>
  <si>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</si>
  <si>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</si>
  <si>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</si>
  <si>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</si>
  <si>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</si>
  <si>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</si>
  <si>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</si>
  <si>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</si>
  <si>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</si>
  <si>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</si>
  <si>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</si>
  <si>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</si>
  <si>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</si>
  <si>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</si>
  <si>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</si>
  <si>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</si>
  <si>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</si>
  <si>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</si>
  <si>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</si>
  <si>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</si>
  <si>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</si>
  <si>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</si>
  <si>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</si>
  <si>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</si>
  <si>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</si>
  <si>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</si>
  <si>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</si>
  <si>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</si>
  <si>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</si>
  <si>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</si>
  <si>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</si>
  <si>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</si>
  <si>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</si>
  <si>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</si>
  <si>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</si>
  <si>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</si>
  <si>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</si>
  <si>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</si>
  <si>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</si>
  <si>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</si>
  <si>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</si>
  <si>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</si>
  <si>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</si>
  <si>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</si>
  <si>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</si>
  <si>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</si>
  <si>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</si>
  <si>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</si>
  <si>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</si>
  <si>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</si>
  <si>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</si>
  <si>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</si>
  <si>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</si>
  <si>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</si>
  <si>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</si>
  <si>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</si>
  <si>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</si>
  <si>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</si>
  <si>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</si>
  <si>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</si>
  <si>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</si>
  <si>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</si>
  <si>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</si>
  <si>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</si>
  <si>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</si>
  <si>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>Első lakáshoz jutók támogatása</t>
  </si>
  <si>
    <t>Működési célú visszatérítendő támogatások, kölcsönök nyújtása áht-n kívülre</t>
  </si>
  <si>
    <t>2024. évi tervezett bevételek ÖNKORMÁNYZAT</t>
  </si>
  <si>
    <t>2024. évi tervezett kiadások ÖNKORMÁNYZAT</t>
  </si>
  <si>
    <t>2024. évi tervezett bevételek                            GAZDASÁGI SZERVEZETTEL NEM RENDELKEZŐ INTÉZMÉNYEK</t>
  </si>
  <si>
    <t>2024. évi tervezett kiadások                            GAZDASÁGI SZERVEZETTEL NEM RENDELKEZŐ INTÉZMÉNYEK</t>
  </si>
  <si>
    <t>2024. évi tervezett bevételek GAZDASÁGI SZERVEZETTEL RENDELKEZŐ INTÉZMÉNYEK</t>
  </si>
  <si>
    <t>2024. évi tervezett KIADÁSOK GAZDASÁGI SZERVEZETTEL RENDELKEZŐ INTÉZMÉNYEK</t>
  </si>
  <si>
    <t>2024. évi tervezett bevételek KOMÁROM VÁROS ÖSSZESEN</t>
  </si>
  <si>
    <t>2024. évi tervezett kiadások KOMÁROM VÁROS ÖSSZESEN</t>
  </si>
  <si>
    <t xml:space="preserve">           </t>
  </si>
  <si>
    <t>Javasolt módosítás</t>
  </si>
  <si>
    <t>2024. évi módosított bevételek ÖNKORMÁNYZAT</t>
  </si>
  <si>
    <t>1/2024.(I.24.) önk.rendelet eredeti ei.</t>
  </si>
  <si>
    <t>2024. évi módosított bevételek                            GAZDASÁGI SZERVEZETTEL NEM RENDELKEZŐ INTÉZMÉNYEK</t>
  </si>
  <si>
    <t>2024. évi módosított bevételek                            GAZDASÁGI SZERVEZETTEL  RENDELKEZŐ INTÉZMÉNYEK</t>
  </si>
  <si>
    <t>2024. évi módosított bevételek                            GAZDASÁGI SZERVEZETTEL RENDELKEZŐ INTÉZMÉNYEK</t>
  </si>
  <si>
    <t>2024. évi módosított bevételek                         KOMÁROM VÁROS ÖSSZSEN</t>
  </si>
  <si>
    <t>Államháztartáson belüli megelőlegezések</t>
  </si>
  <si>
    <t>5/2024.(VI.26.) önk.rendelet mód. ei.</t>
  </si>
  <si>
    <t>Gesztenyés Óvoda fejlesztése</t>
  </si>
  <si>
    <t>Eü.ügyelet fejlesztése</t>
  </si>
  <si>
    <t>Komáromi Idősek Otthona energetikai korszerűsítése</t>
  </si>
  <si>
    <t>Élhető város - jövőnk Komárom</t>
  </si>
  <si>
    <t>Energetikai fejlesztés Komáromban (Szőnyi Színes és Kistáltos Óvoda)</t>
  </si>
  <si>
    <t>Pályázati támogatások visszafizetése (ÁHT-n belülre):</t>
  </si>
  <si>
    <t>280/2024.(X.24.) önk.rendelet mód. ei.</t>
  </si>
  <si>
    <t>Egyéb m.c.átvett pénezközök</t>
  </si>
  <si>
    <t>Egyéb f.c.átvett pénzeszközök</t>
  </si>
  <si>
    <t>Egyéb tárgyieszközök értékesítése</t>
  </si>
  <si>
    <t xml:space="preserve">    tájékoztató adatok: értékesített tárgyi eszköz áfa befizetés</t>
  </si>
  <si>
    <t xml:space="preserve">                                 beruházás, felújítás fizetendő fordított adója</t>
  </si>
  <si>
    <t>2024. évi módosított kiadások ÖNKORMÁNYZAT</t>
  </si>
  <si>
    <t>2024. évi módosított kiadások                          GAZDASÁGI SZERVEZETTEL NEM RENDELKEZŐ INTÉZMÉNYEK</t>
  </si>
  <si>
    <t>2024. évi módosított kiadások                            GAZDASÁGI SZERVEZETTEL RENDELKEZŐ INTÉZMÉNYEK</t>
  </si>
  <si>
    <t>2024. évi módosított kiadások                      KOMÁROM VÁROS ÖSSZSEN</t>
  </si>
  <si>
    <t>2024. évi módosított kiadások                   KOMÁROM VÁROS ÖSSZSEN</t>
  </si>
  <si>
    <t>2024. évi teljesített bevételek ÖNKORMÁNYZAT</t>
  </si>
  <si>
    <t>Teljesítés %-a</t>
  </si>
  <si>
    <t>2024. évi teljesített bevételek KOMÁROM VÁROS ÖSSZESEN</t>
  </si>
  <si>
    <t>Összesen</t>
  </si>
  <si>
    <t>2024. évi teljesített bevételek GAZDASÁGI SZERVEZETTEL NEM RENDELKEZŐ INTÉZMÉNYEK</t>
  </si>
  <si>
    <t>2024. évi teljesített bevételek GAZDASÁGI SZERVEZETTEL RENDELKEZŐ INTÉZMÉNYEK</t>
  </si>
  <si>
    <t>Lekötött bankbetétek megszűntetése</t>
  </si>
  <si>
    <t>2024. évi teljesített kiadások ÖNKORMÁNYZAT</t>
  </si>
  <si>
    <t>Komárom Város Önkormányzata és az általa irányított költségvetési szervek 2024. évi bevételei és kiadásai</t>
  </si>
  <si>
    <t>2024. évi teljesített kiadások GAZDASÁGI SZERVEZETTEL NEM RENDELKEZŐ INTÉZMÉNYEK</t>
  </si>
  <si>
    <t>2024. évi teljesített kiadásokGAZDASÁGI SZERVEZETTEL RENDELKEZŐ INTÉZMÉNYEK</t>
  </si>
  <si>
    <t>Immateriális javak értékesítés</t>
  </si>
  <si>
    <t xml:space="preserve">Lekötött bankbetétek 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</si>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</sst>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i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5" fillId="0" borderId="3" xfId="0" applyFont="1" applyBorder="1"/>
    <xf numFmtId="3" fontId="5" fillId="0" borderId="1" xfId="0" applyNumberFormat="1" applyFont="1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0" xfId="0" applyNumberFormat="1" applyFont="1" applyFill="1"/>
    <xf numFmtId="3" fontId="1" fillId="3" borderId="1" xfId="0" applyNumberFormat="1" applyFont="1" applyFill="1" applyBorder="1"/>
    <xf numFmtId="3" fontId="0" fillId="3" borderId="1" xfId="0" applyNumberForma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3" borderId="1" xfId="0" applyNumberFormat="1" applyFont="1" applyFill="1" applyBorder="1"/>
    <xf numFmtId="3" fontId="4" fillId="3" borderId="0" xfId="0" applyNumberFormat="1" applyFont="1" applyFill="1"/>
    <xf numFmtId="3" fontId="4" fillId="0" borderId="6" xfId="0" applyNumberFormat="1" applyFont="1" applyBorder="1"/>
    <xf numFmtId="3" fontId="7" fillId="0" borderId="1" xfId="0" applyNumberFormat="1" applyFont="1" applyBorder="1"/>
    <xf numFmtId="0" fontId="2" fillId="0" borderId="13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0" fillId="3" borderId="0" xfId="0" applyNumberFormat="1" applyFill="1"/>
    <xf numFmtId="3" fontId="1" fillId="0" borderId="0" xfId="0" applyNumberFormat="1" applyFont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4" fillId="3" borderId="3" xfId="0" applyNumberFormat="1" applyFont="1" applyFill="1" applyBorder="1"/>
    <xf numFmtId="3" fontId="2" fillId="0" borderId="13" xfId="0" applyNumberFormat="1" applyFont="1" applyBorder="1" applyAlignment="1">
      <alignment vertical="center" wrapText="1"/>
    </xf>
    <xf numFmtId="3" fontId="4" fillId="3" borderId="6" xfId="0" applyNumberFormat="1" applyFont="1" applyFill="1" applyBorder="1"/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0" fontId="4" fillId="3" borderId="3" xfId="0" applyFont="1" applyFill="1" applyBorder="1" applyAlignment="1">
      <alignment vertical="center" wrapText="1"/>
    </xf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9" xfId="0" applyFont="1" applyBorder="1"/>
    <xf numFmtId="0" fontId="1" fillId="3" borderId="0" xfId="0" applyFont="1" applyFill="1" applyAlignment="1">
      <alignment vertical="center" wrapText="1"/>
    </xf>
    <xf numFmtId="0" fontId="1" fillId="3" borderId="0" xfId="0" applyFont="1" applyFill="1"/>
    <xf numFmtId="0" fontId="1" fillId="0" borderId="6" xfId="0" applyFont="1" applyBorder="1" applyAlignment="1">
      <alignment vertical="center" wrapText="1"/>
    </xf>
    <xf numFmtId="3" fontId="6" fillId="0" borderId="10" xfId="0" applyNumberFormat="1" applyFont="1" applyBorder="1"/>
    <xf numFmtId="3" fontId="9" fillId="0" borderId="14" xfId="0" applyNumberFormat="1" applyFont="1" applyBorder="1"/>
    <xf numFmtId="3" fontId="9" fillId="0" borderId="0" xfId="0" applyNumberFormat="1" applyFont="1"/>
    <xf numFmtId="49" fontId="8" fillId="0" borderId="6" xfId="0" applyNumberFormat="1" applyFont="1" applyBorder="1"/>
    <xf numFmtId="49" fontId="0" fillId="0" borderId="6" xfId="0" applyNumberFormat="1" applyBorder="1" applyAlignment="1">
      <alignment horizontal="left" indent="1"/>
    </xf>
    <xf numFmtId="0" fontId="0" fillId="0" borderId="6" xfId="0" applyBorder="1" applyAlignment="1">
      <alignment horizontal="left" indent="1"/>
    </xf>
    <xf numFmtId="4" fontId="2" fillId="0" borderId="5" xfId="0" applyNumberFormat="1" applyFont="1" applyBorder="1"/>
    <xf numFmtId="4" fontId="2" fillId="0" borderId="1" xfId="0" applyNumberFormat="1" applyFont="1" applyBorder="1"/>
    <xf numFmtId="4" fontId="2" fillId="0" borderId="2" xfId="0" applyNumberFormat="1" applyFont="1" applyBorder="1"/>
    <xf numFmtId="4" fontId="0" fillId="0" borderId="1" xfId="0" applyNumberFormat="1" applyBorder="1"/>
    <xf numFmtId="4" fontId="0" fillId="0" borderId="10" xfId="0" applyNumberFormat="1" applyBorder="1"/>
    <xf numFmtId="0" fontId="0" fillId="0" borderId="0" xfId="0" applyAlignment="1">
      <alignment horizontal="left" indent="1"/>
    </xf>
    <xf numFmtId="4" fontId="4" fillId="0" borderId="1" xfId="0" applyNumberFormat="1" applyFont="1" applyBorder="1"/>
    <xf numFmtId="3" fontId="10" fillId="0" borderId="1" xfId="0" applyNumberFormat="1" applyFont="1" applyBorder="1"/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sheetPr>
    <pageSetUpPr fitToPage="1"/>
  </sheetPr>
  <dimension ref="A1:AT240"/>
  <sheetViews>
    <sheetView tabSelected="1" topLeftCell="D11" zoomScaleNormal="100" workbookViewId="0">
      <selection activeCell="AP5" sqref="AP5:AP6"/>
    </sheetView>
  </sheetViews>
  <sheetFormatPr defaultRowHeight="12.75" x14ac:dyDescent="0.2"/>
  <cols>
    <col min="1" max="1" width="42.42578125" customWidth="1"/>
    <col min="2" max="2" width="12.42578125" customWidth="1"/>
    <col min="3" max="3" width="11.140625" customWidth="1"/>
    <col min="4" max="4" width="12.140625" customWidth="1"/>
    <col min="5" max="9" width="12.140625" hidden="1" customWidth="1"/>
    <col min="10" max="10" width="10.28515625" hidden="1" customWidth="1"/>
    <col min="11" max="11" width="10" hidden="1" customWidth="1"/>
    <col min="12" max="12" width="12.140625" hidden="1" customWidth="1"/>
    <col min="13" max="13" width="10.5703125" hidden="1" customWidth="1"/>
    <col min="14" max="15" width="12.140625" hidden="1" customWidth="1"/>
    <col min="16" max="16" width="10" hidden="1" customWidth="1"/>
    <col min="17" max="17" width="12.140625" customWidth="1"/>
    <col min="18" max="18" width="9.5703125" customWidth="1"/>
    <col min="19" max="23" width="12.140625" customWidth="1"/>
    <col min="24" max="24" width="55.7109375" customWidth="1"/>
    <col min="25" max="26" width="12.42578125" customWidth="1"/>
    <col min="27" max="27" width="12.140625" customWidth="1"/>
    <col min="28" max="29" width="9.140625" hidden="1" customWidth="1"/>
    <col min="30" max="30" width="14.42578125" hidden="1" customWidth="1"/>
    <col min="31" max="31" width="11.7109375" hidden="1" customWidth="1"/>
    <col min="32" max="32" width="12.28515625" hidden="1" customWidth="1"/>
    <col min="33" max="33" width="10.7109375" hidden="1" customWidth="1"/>
    <col min="34" max="34" width="11.140625" hidden="1" customWidth="1"/>
    <col min="35" max="35" width="10.7109375" hidden="1" customWidth="1"/>
    <col min="36" max="36" width="11.42578125" hidden="1" customWidth="1"/>
    <col min="37" max="37" width="13" hidden="1" customWidth="1"/>
    <col min="38" max="38" width="11.7109375" hidden="1" customWidth="1"/>
    <col min="39" max="39" width="0" hidden="1" customWidth="1"/>
    <col min="40" max="40" width="12.5703125" customWidth="1"/>
    <col min="42" max="42" width="11" customWidth="1"/>
    <col min="43" max="43" width="11.28515625" customWidth="1"/>
    <col min="45" max="45" width="11" customWidth="1"/>
  </cols>
  <sheetData>
    <row r="1" spans="1:46" x14ac:dyDescent="0.2">
      <c r="AT1" s="16" t="s">
        <v>16</v>
      </c>
    </row>
    <row r="2" spans="1:46" x14ac:dyDescent="0.2">
      <c r="A2" s="121" t="s">
        <v>123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</row>
    <row r="3" spans="1:46" x14ac:dyDescent="0.2">
      <c r="AT3" s="24" t="s">
        <v>15</v>
      </c>
    </row>
    <row r="4" spans="1:46" ht="24.95" customHeight="1" x14ac:dyDescent="0.2">
      <c r="A4" s="114" t="s">
        <v>0</v>
      </c>
      <c r="B4" s="105" t="s">
        <v>80</v>
      </c>
      <c r="C4" s="106"/>
      <c r="D4" s="107"/>
      <c r="E4" s="105" t="s">
        <v>89</v>
      </c>
      <c r="F4" s="107"/>
      <c r="G4" s="105" t="s">
        <v>90</v>
      </c>
      <c r="H4" s="106"/>
      <c r="I4" s="107"/>
      <c r="J4" s="105" t="s">
        <v>89</v>
      </c>
      <c r="K4" s="107"/>
      <c r="L4" s="105" t="s">
        <v>90</v>
      </c>
      <c r="M4" s="106"/>
      <c r="N4" s="107"/>
      <c r="O4" s="105" t="s">
        <v>89</v>
      </c>
      <c r="P4" s="107"/>
      <c r="Q4" s="105" t="s">
        <v>90</v>
      </c>
      <c r="R4" s="106"/>
      <c r="S4" s="107"/>
      <c r="T4" s="105" t="s">
        <v>115</v>
      </c>
      <c r="U4" s="106"/>
      <c r="V4" s="107"/>
      <c r="W4" s="108" t="s">
        <v>116</v>
      </c>
      <c r="X4" s="114" t="s">
        <v>1</v>
      </c>
      <c r="Y4" s="105" t="s">
        <v>81</v>
      </c>
      <c r="Z4" s="106"/>
      <c r="AA4" s="107"/>
      <c r="AB4" s="105" t="s">
        <v>89</v>
      </c>
      <c r="AC4" s="107"/>
      <c r="AD4" s="105" t="s">
        <v>90</v>
      </c>
      <c r="AE4" s="106"/>
      <c r="AF4" s="107"/>
      <c r="AG4" s="105" t="s">
        <v>89</v>
      </c>
      <c r="AH4" s="107"/>
      <c r="AI4" s="105" t="s">
        <v>110</v>
      </c>
      <c r="AJ4" s="106"/>
      <c r="AK4" s="107"/>
      <c r="AL4" s="105" t="s">
        <v>89</v>
      </c>
      <c r="AM4" s="107"/>
      <c r="AN4" s="105" t="s">
        <v>110</v>
      </c>
      <c r="AO4" s="106"/>
      <c r="AP4" s="107"/>
      <c r="AQ4" s="105" t="s">
        <v>122</v>
      </c>
      <c r="AR4" s="106"/>
      <c r="AS4" s="107"/>
      <c r="AT4" s="108" t="s">
        <v>116</v>
      </c>
    </row>
    <row r="5" spans="1:46" ht="12.75" customHeight="1" x14ac:dyDescent="0.2">
      <c r="A5" s="115"/>
      <c r="B5" s="111" t="s">
        <v>12</v>
      </c>
      <c r="C5" s="111" t="s">
        <v>13</v>
      </c>
      <c r="D5" s="111" t="s">
        <v>91</v>
      </c>
      <c r="E5" s="111" t="s">
        <v>12</v>
      </c>
      <c r="F5" s="111" t="s">
        <v>13</v>
      </c>
      <c r="G5" s="111" t="s">
        <v>12</v>
      </c>
      <c r="H5" s="111" t="s">
        <v>13</v>
      </c>
      <c r="I5" s="113" t="s">
        <v>97</v>
      </c>
      <c r="J5" s="111" t="s">
        <v>12</v>
      </c>
      <c r="K5" s="111" t="s">
        <v>13</v>
      </c>
      <c r="L5" s="111" t="s">
        <v>12</v>
      </c>
      <c r="M5" s="111" t="s">
        <v>13</v>
      </c>
      <c r="N5" s="113" t="s">
        <v>104</v>
      </c>
      <c r="O5" s="111" t="s">
        <v>12</v>
      </c>
      <c r="P5" s="111" t="s">
        <v>13</v>
      </c>
      <c r="Q5" s="111" t="s">
        <v>12</v>
      </c>
      <c r="R5" s="111" t="s">
        <v>13</v>
      </c>
      <c r="S5" s="113" t="s">
        <v>128</v>
      </c>
      <c r="T5" s="111" t="s">
        <v>12</v>
      </c>
      <c r="U5" s="111" t="s">
        <v>13</v>
      </c>
      <c r="V5" s="113" t="s">
        <v>118</v>
      </c>
      <c r="W5" s="109"/>
      <c r="X5" s="115"/>
      <c r="Y5" s="111" t="s">
        <v>12</v>
      </c>
      <c r="Z5" s="111" t="s">
        <v>13</v>
      </c>
      <c r="AA5" s="111" t="str">
        <f>+D5</f>
        <v>1/2024.(I.24.) önk.rendelet eredeti ei.</v>
      </c>
      <c r="AB5" s="111" t="s">
        <v>12</v>
      </c>
      <c r="AC5" s="111" t="s">
        <v>13</v>
      </c>
      <c r="AD5" s="111" t="s">
        <v>12</v>
      </c>
      <c r="AE5" s="111" t="s">
        <v>13</v>
      </c>
      <c r="AF5" s="113" t="str">
        <f>+I5</f>
        <v>5/2024.(VI.26.) önk.rendelet mód. ei.</v>
      </c>
      <c r="AG5" s="111" t="s">
        <v>12</v>
      </c>
      <c r="AH5" s="111" t="s">
        <v>13</v>
      </c>
      <c r="AI5" s="111" t="s">
        <v>12</v>
      </c>
      <c r="AJ5" s="111" t="s">
        <v>13</v>
      </c>
      <c r="AK5" s="113" t="str">
        <f>+N5</f>
        <v>280/2024.(X.24.) önk.rendelet mód. ei.</v>
      </c>
      <c r="AL5" s="111" t="s">
        <v>12</v>
      </c>
      <c r="AM5" s="111" t="s">
        <v>13</v>
      </c>
      <c r="AN5" s="111" t="s">
        <v>12</v>
      </c>
      <c r="AO5" s="111" t="s">
        <v>13</v>
      </c>
      <c r="AP5" s="113" t="str">
        <f>+S5</f>
        <v>10/2025.(V.22.) önk.rendelet mód. ei.</v>
      </c>
      <c r="AQ5" s="111" t="s">
        <v>12</v>
      </c>
      <c r="AR5" s="111" t="s">
        <v>13</v>
      </c>
      <c r="AS5" s="113" t="s">
        <v>118</v>
      </c>
      <c r="AT5" s="109"/>
    </row>
    <row r="6" spans="1:46" ht="26.1" customHeight="1" x14ac:dyDescent="0.2">
      <c r="A6" s="116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0"/>
      <c r="X6" s="116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0"/>
    </row>
    <row r="7" spans="1:46" x14ac:dyDescent="0.2">
      <c r="A7" s="21" t="s">
        <v>59</v>
      </c>
      <c r="B7" s="10">
        <f>SUM(B8:B9)</f>
        <v>1707574</v>
      </c>
      <c r="C7" s="14">
        <f>SUM(C8:C9)</f>
        <v>8164</v>
      </c>
      <c r="D7" s="10">
        <f>SUM(D8:D9)</f>
        <v>1715738</v>
      </c>
      <c r="E7" s="10">
        <f t="shared" ref="E7:N7" si="0">SUM(E8:E9)</f>
        <v>326052</v>
      </c>
      <c r="F7" s="10">
        <f t="shared" si="0"/>
        <v>0</v>
      </c>
      <c r="G7" s="10">
        <f t="shared" si="0"/>
        <v>2033626</v>
      </c>
      <c r="H7" s="10">
        <f t="shared" si="0"/>
        <v>8164</v>
      </c>
      <c r="I7" s="10">
        <f t="shared" si="0"/>
        <v>2041790</v>
      </c>
      <c r="J7" s="10">
        <f t="shared" si="0"/>
        <v>41411</v>
      </c>
      <c r="K7" s="10">
        <f t="shared" si="0"/>
        <v>344</v>
      </c>
      <c r="L7" s="10">
        <f t="shared" si="0"/>
        <v>2075037</v>
      </c>
      <c r="M7" s="10">
        <f t="shared" si="0"/>
        <v>8508</v>
      </c>
      <c r="N7" s="10">
        <f t="shared" si="0"/>
        <v>2083545</v>
      </c>
      <c r="O7" s="10">
        <f t="shared" ref="O7:U7" si="1">SUM(O8:O9)</f>
        <v>143131</v>
      </c>
      <c r="P7" s="10">
        <f t="shared" si="1"/>
        <v>-284</v>
      </c>
      <c r="Q7" s="10">
        <f t="shared" si="1"/>
        <v>2218168</v>
      </c>
      <c r="R7" s="10">
        <f t="shared" si="1"/>
        <v>8224</v>
      </c>
      <c r="S7" s="10">
        <f t="shared" si="1"/>
        <v>2226392</v>
      </c>
      <c r="T7" s="10">
        <f t="shared" si="1"/>
        <v>2217823</v>
      </c>
      <c r="U7" s="10">
        <f t="shared" si="1"/>
        <v>8568</v>
      </c>
      <c r="V7" s="10">
        <f t="shared" ref="V7" si="2">SUM(V8:V9)</f>
        <v>2226391</v>
      </c>
      <c r="W7" s="97">
        <f>+V7/S7*100</f>
        <v>99.999955084279861</v>
      </c>
      <c r="X7" s="87" t="s">
        <v>2</v>
      </c>
      <c r="Y7" s="10">
        <v>74033</v>
      </c>
      <c r="Z7" s="58">
        <v>193995</v>
      </c>
      <c r="AA7" s="10">
        <f>SUM(Y7:Z7)</f>
        <v>268028</v>
      </c>
      <c r="AB7" s="3">
        <v>-7570</v>
      </c>
      <c r="AC7" s="3">
        <v>9652</v>
      </c>
      <c r="AD7" s="10">
        <f>+Y7+AB7</f>
        <v>66463</v>
      </c>
      <c r="AE7" s="10">
        <f>+Z7+AC7</f>
        <v>203647</v>
      </c>
      <c r="AF7" s="10">
        <f>+AD7+AE7</f>
        <v>270110</v>
      </c>
      <c r="AG7" s="10">
        <v>39632</v>
      </c>
      <c r="AH7" s="10">
        <v>2038</v>
      </c>
      <c r="AI7" s="10">
        <f>+AD7+AG7</f>
        <v>106095</v>
      </c>
      <c r="AJ7" s="10">
        <f>+AE7+AH7</f>
        <v>205685</v>
      </c>
      <c r="AK7" s="10">
        <f>+AI7+AJ7</f>
        <v>311780</v>
      </c>
      <c r="AL7" s="10">
        <f>-26154+2493</f>
        <v>-23661</v>
      </c>
      <c r="AM7" s="10">
        <f>748-2493</f>
        <v>-1745</v>
      </c>
      <c r="AN7" s="10">
        <f>+AI7+AL7</f>
        <v>82434</v>
      </c>
      <c r="AO7" s="10">
        <f>+AJ7+AM7</f>
        <v>203940</v>
      </c>
      <c r="AP7" s="10">
        <f>+AN7+AO7</f>
        <v>286374</v>
      </c>
      <c r="AQ7" s="10">
        <v>49467</v>
      </c>
      <c r="AR7" s="10">
        <v>191405</v>
      </c>
      <c r="AS7" s="3">
        <f t="shared" ref="AS7:AS13" si="3">+AQ7+AR7</f>
        <v>240872</v>
      </c>
      <c r="AT7" s="97">
        <f>+AS7/AP7*100</f>
        <v>84.110987729332976</v>
      </c>
    </row>
    <row r="8" spans="1:46" x14ac:dyDescent="0.2">
      <c r="A8" s="28" t="s">
        <v>28</v>
      </c>
      <c r="B8" s="13">
        <v>1707574</v>
      </c>
      <c r="C8" s="29"/>
      <c r="D8" s="13">
        <f>SUM(B8:C8)</f>
        <v>1707574</v>
      </c>
      <c r="E8" s="44">
        <v>326052</v>
      </c>
      <c r="F8" s="13"/>
      <c r="G8" s="83">
        <f>+B8+E8</f>
        <v>2033626</v>
      </c>
      <c r="H8" s="83">
        <f>+C8+F8</f>
        <v>0</v>
      </c>
      <c r="I8" s="83">
        <f>+G8+H8</f>
        <v>2033626</v>
      </c>
      <c r="J8" s="80">
        <v>37852</v>
      </c>
      <c r="K8" s="80"/>
      <c r="L8" s="80">
        <f t="shared" ref="L8:M10" si="4">+G8+J8</f>
        <v>2071478</v>
      </c>
      <c r="M8" s="80">
        <f t="shared" si="4"/>
        <v>0</v>
      </c>
      <c r="N8" s="80">
        <f>+L8+M8</f>
        <v>2071478</v>
      </c>
      <c r="O8" s="80">
        <v>127369</v>
      </c>
      <c r="P8" s="80"/>
      <c r="Q8" s="80">
        <f t="shared" ref="Q8:R10" si="5">+L8+O8</f>
        <v>2198847</v>
      </c>
      <c r="R8" s="80">
        <f t="shared" si="5"/>
        <v>0</v>
      </c>
      <c r="S8" s="80">
        <f>+Q8+R8</f>
        <v>2198847</v>
      </c>
      <c r="T8" s="80">
        <v>2198847</v>
      </c>
      <c r="U8" s="80"/>
      <c r="V8" s="80">
        <f>+T8+U8</f>
        <v>2198847</v>
      </c>
      <c r="W8" s="100">
        <f t="shared" ref="W8:W59" si="6">+V8/S8*100</f>
        <v>100</v>
      </c>
      <c r="Y8" s="2"/>
      <c r="Z8" s="25"/>
      <c r="AA8" s="3"/>
      <c r="AB8" s="3"/>
      <c r="AC8" s="3"/>
      <c r="AD8" s="1"/>
      <c r="AE8" s="1"/>
      <c r="AF8" s="1"/>
      <c r="AG8" s="3"/>
      <c r="AH8" s="3"/>
      <c r="AI8" s="1"/>
      <c r="AJ8" s="1"/>
      <c r="AK8" s="1"/>
      <c r="AL8" s="3"/>
      <c r="AM8" s="3"/>
      <c r="AN8" s="1"/>
      <c r="AO8" s="1"/>
      <c r="AP8" s="1"/>
      <c r="AQ8" s="80"/>
      <c r="AR8" s="80"/>
      <c r="AS8" s="80">
        <f>+AQ8+AR8</f>
        <v>0</v>
      </c>
      <c r="AT8" s="100"/>
    </row>
    <row r="9" spans="1:46" x14ac:dyDescent="0.2">
      <c r="A9" s="20" t="s">
        <v>29</v>
      </c>
      <c r="B9" s="13"/>
      <c r="C9" s="29">
        <v>8164</v>
      </c>
      <c r="D9" s="13">
        <f>SUM(B9:C9)</f>
        <v>8164</v>
      </c>
      <c r="E9" s="44"/>
      <c r="F9" s="13"/>
      <c r="G9" s="83">
        <f t="shared" ref="G9:G10" si="7">+B9+E9</f>
        <v>0</v>
      </c>
      <c r="H9" s="83">
        <f t="shared" ref="H9:H10" si="8">+C9+F9</f>
        <v>8164</v>
      </c>
      <c r="I9" s="83">
        <f t="shared" ref="I9:I10" si="9">+G9+H9</f>
        <v>8164</v>
      </c>
      <c r="J9" s="80">
        <v>3559</v>
      </c>
      <c r="K9" s="80">
        <v>344</v>
      </c>
      <c r="L9" s="80">
        <f t="shared" si="4"/>
        <v>3559</v>
      </c>
      <c r="M9" s="80">
        <f t="shared" si="4"/>
        <v>8508</v>
      </c>
      <c r="N9" s="80">
        <f t="shared" ref="N9:N10" si="10">+L9+M9</f>
        <v>12067</v>
      </c>
      <c r="O9" s="80">
        <v>15762</v>
      </c>
      <c r="P9" s="80">
        <v>-284</v>
      </c>
      <c r="Q9" s="80">
        <f t="shared" si="5"/>
        <v>19321</v>
      </c>
      <c r="R9" s="80">
        <f t="shared" si="5"/>
        <v>8224</v>
      </c>
      <c r="S9" s="80">
        <f t="shared" ref="S9:S10" si="11">+Q9+R9</f>
        <v>27545</v>
      </c>
      <c r="T9" s="80">
        <v>18976</v>
      </c>
      <c r="U9" s="80">
        <v>8568</v>
      </c>
      <c r="V9" s="80">
        <f t="shared" ref="V9:V10" si="12">+T9+U9</f>
        <v>27544</v>
      </c>
      <c r="W9" s="100">
        <f t="shared" si="6"/>
        <v>99.996369577055717</v>
      </c>
      <c r="X9" s="40" t="s">
        <v>14</v>
      </c>
      <c r="Y9" s="3">
        <v>10469</v>
      </c>
      <c r="Z9" s="14">
        <v>46387</v>
      </c>
      <c r="AA9" s="3">
        <f>SUM(Y9:Z9)</f>
        <v>56856</v>
      </c>
      <c r="AB9" s="3">
        <v>-921</v>
      </c>
      <c r="AC9" s="3">
        <v>3174</v>
      </c>
      <c r="AD9" s="3">
        <f>+Y9+AB9</f>
        <v>9548</v>
      </c>
      <c r="AE9" s="3">
        <f>+Z9+AC9</f>
        <v>49561</v>
      </c>
      <c r="AF9" s="3">
        <f>+AD9+AE9</f>
        <v>59109</v>
      </c>
      <c r="AG9" s="3">
        <v>5153</v>
      </c>
      <c r="AH9" s="3">
        <v>265</v>
      </c>
      <c r="AI9" s="3">
        <f>+AD9+AG9</f>
        <v>14701</v>
      </c>
      <c r="AJ9" s="3">
        <f>+AE9+AH9</f>
        <v>49826</v>
      </c>
      <c r="AK9" s="3">
        <f>+AI9+AJ9</f>
        <v>64527</v>
      </c>
      <c r="AL9" s="3">
        <f>-1446+1046</f>
        <v>-400</v>
      </c>
      <c r="AM9" s="3">
        <v>-1046</v>
      </c>
      <c r="AN9" s="3">
        <f>+AI9+AL9</f>
        <v>14301</v>
      </c>
      <c r="AO9" s="3">
        <f>+AJ9+AM9</f>
        <v>48780</v>
      </c>
      <c r="AP9" s="3">
        <f>+AN9+AO9</f>
        <v>63081</v>
      </c>
      <c r="AQ9" s="3">
        <v>6199</v>
      </c>
      <c r="AR9" s="3">
        <v>49824</v>
      </c>
      <c r="AS9" s="3">
        <f t="shared" si="3"/>
        <v>56023</v>
      </c>
      <c r="AT9" s="98">
        <f t="shared" ref="AT9:AT59" si="13">+AS9/AP9*100</f>
        <v>88.811210982704779</v>
      </c>
    </row>
    <row r="10" spans="1:46" x14ac:dyDescent="0.2">
      <c r="A10" s="41" t="s">
        <v>69</v>
      </c>
      <c r="B10" s="30"/>
      <c r="C10" s="31"/>
      <c r="D10" s="30">
        <f>SUM(B10:C10)</f>
        <v>0</v>
      </c>
      <c r="E10" s="65"/>
      <c r="F10" s="30"/>
      <c r="G10" s="53">
        <f t="shared" si="7"/>
        <v>0</v>
      </c>
      <c r="H10" s="53">
        <f t="shared" si="8"/>
        <v>0</v>
      </c>
      <c r="I10" s="53">
        <f t="shared" si="9"/>
        <v>0</v>
      </c>
      <c r="J10" s="30"/>
      <c r="K10" s="30"/>
      <c r="L10" s="30">
        <f t="shared" si="4"/>
        <v>0</v>
      </c>
      <c r="M10" s="30">
        <f t="shared" si="4"/>
        <v>0</v>
      </c>
      <c r="N10" s="30">
        <f t="shared" si="10"/>
        <v>0</v>
      </c>
      <c r="O10" s="30"/>
      <c r="P10" s="30"/>
      <c r="Q10" s="30">
        <f t="shared" si="5"/>
        <v>0</v>
      </c>
      <c r="R10" s="30">
        <f t="shared" si="5"/>
        <v>0</v>
      </c>
      <c r="S10" s="30">
        <f t="shared" si="11"/>
        <v>0</v>
      </c>
      <c r="T10" s="30"/>
      <c r="U10" s="30"/>
      <c r="V10" s="30">
        <f t="shared" si="12"/>
        <v>0</v>
      </c>
      <c r="W10" s="100"/>
      <c r="Y10" s="2"/>
      <c r="Z10" s="25"/>
      <c r="AA10" s="3"/>
      <c r="AB10" s="3"/>
      <c r="AC10" s="3"/>
      <c r="AD10" s="1"/>
      <c r="AE10" s="1"/>
      <c r="AF10" s="1"/>
      <c r="AG10" s="3"/>
      <c r="AH10" s="3"/>
      <c r="AI10" s="1"/>
      <c r="AJ10" s="1"/>
      <c r="AK10" s="1"/>
      <c r="AL10" s="3"/>
      <c r="AM10" s="3"/>
      <c r="AN10" s="1"/>
      <c r="AO10" s="1"/>
      <c r="AP10" s="1"/>
      <c r="AQ10" s="30"/>
      <c r="AR10" s="30"/>
      <c r="AS10" s="30"/>
      <c r="AT10" s="100"/>
    </row>
    <row r="11" spans="1:46" x14ac:dyDescent="0.2">
      <c r="A11" s="21"/>
      <c r="B11" s="3"/>
      <c r="C11" s="14"/>
      <c r="D11" s="3"/>
      <c r="E11" s="8"/>
      <c r="F11" s="8"/>
      <c r="G11" s="8"/>
      <c r="H11" s="8"/>
      <c r="I11" s="8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00"/>
      <c r="X11" s="40" t="s">
        <v>24</v>
      </c>
      <c r="Y11" s="3">
        <v>5595325</v>
      </c>
      <c r="Z11" s="14">
        <v>286638</v>
      </c>
      <c r="AA11" s="3">
        <f>SUM(Y11:Z11)</f>
        <v>5881963</v>
      </c>
      <c r="AB11" s="3">
        <v>140624</v>
      </c>
      <c r="AC11" s="3">
        <v>3035</v>
      </c>
      <c r="AD11" s="3">
        <f>+Y11+AB11</f>
        <v>5735949</v>
      </c>
      <c r="AE11" s="3">
        <f>+Z11+AC11</f>
        <v>289673</v>
      </c>
      <c r="AF11" s="3">
        <f>+AD11+AE11</f>
        <v>6025622</v>
      </c>
      <c r="AG11" s="3">
        <v>32293</v>
      </c>
      <c r="AH11" s="3">
        <v>1583</v>
      </c>
      <c r="AI11" s="3">
        <f>+AD11+AG11</f>
        <v>5768242</v>
      </c>
      <c r="AJ11" s="3">
        <f>+AE11+AH11</f>
        <v>291256</v>
      </c>
      <c r="AK11" s="3">
        <f>+AI11+AJ11</f>
        <v>6059498</v>
      </c>
      <c r="AL11" s="3">
        <v>-4077267</v>
      </c>
      <c r="AM11" s="3">
        <v>-83137</v>
      </c>
      <c r="AN11" s="3">
        <f>+AI11+AL11</f>
        <v>1690975</v>
      </c>
      <c r="AO11" s="3">
        <f>+AJ11+AM11</f>
        <v>208119</v>
      </c>
      <c r="AP11" s="3">
        <f>+AN11+AO11</f>
        <v>1899094</v>
      </c>
      <c r="AQ11" s="3">
        <v>1621807</v>
      </c>
      <c r="AR11" s="3">
        <v>185114</v>
      </c>
      <c r="AS11" s="3">
        <f t="shared" si="3"/>
        <v>1806921</v>
      </c>
      <c r="AT11" s="98">
        <f t="shared" si="13"/>
        <v>95.146475108657086</v>
      </c>
    </row>
    <row r="12" spans="1:46" x14ac:dyDescent="0.2">
      <c r="A12" s="21" t="s">
        <v>60</v>
      </c>
      <c r="B12" s="3">
        <f>SUM(B13)</f>
        <v>1000</v>
      </c>
      <c r="C12" s="3">
        <f>SUM(C13)</f>
        <v>0</v>
      </c>
      <c r="D12" s="3">
        <f>SUM(D13)</f>
        <v>1000</v>
      </c>
      <c r="E12" s="3">
        <f t="shared" ref="E12:V12" si="14">SUM(E13)</f>
        <v>0</v>
      </c>
      <c r="F12" s="3">
        <f t="shared" si="14"/>
        <v>0</v>
      </c>
      <c r="G12" s="3">
        <f t="shared" si="14"/>
        <v>1000</v>
      </c>
      <c r="H12" s="3">
        <f t="shared" si="14"/>
        <v>0</v>
      </c>
      <c r="I12" s="3">
        <f t="shared" si="14"/>
        <v>1000</v>
      </c>
      <c r="J12" s="3">
        <f t="shared" si="14"/>
        <v>0</v>
      </c>
      <c r="K12" s="3">
        <f t="shared" si="14"/>
        <v>0</v>
      </c>
      <c r="L12" s="3">
        <f t="shared" si="14"/>
        <v>1000</v>
      </c>
      <c r="M12" s="3">
        <f t="shared" si="14"/>
        <v>0</v>
      </c>
      <c r="N12" s="3">
        <f t="shared" si="14"/>
        <v>1000</v>
      </c>
      <c r="O12" s="3">
        <f t="shared" si="14"/>
        <v>311239</v>
      </c>
      <c r="P12" s="3">
        <f t="shared" si="14"/>
        <v>0</v>
      </c>
      <c r="Q12" s="3">
        <f t="shared" si="14"/>
        <v>312239</v>
      </c>
      <c r="R12" s="3">
        <f t="shared" si="14"/>
        <v>0</v>
      </c>
      <c r="S12" s="3">
        <f t="shared" si="14"/>
        <v>312239</v>
      </c>
      <c r="T12" s="3">
        <f t="shared" si="14"/>
        <v>311792</v>
      </c>
      <c r="U12" s="3">
        <f t="shared" si="14"/>
        <v>0</v>
      </c>
      <c r="V12" s="3">
        <f t="shared" si="14"/>
        <v>311792</v>
      </c>
      <c r="W12" s="98">
        <f t="shared" si="6"/>
        <v>99.856840433129747</v>
      </c>
      <c r="X12" s="74" t="s">
        <v>108</v>
      </c>
      <c r="Y12" s="51">
        <v>2529978</v>
      </c>
      <c r="Z12" s="31"/>
      <c r="AA12" s="30">
        <f>SUM(Y12:Z12)</f>
        <v>2529978</v>
      </c>
      <c r="AB12" s="1"/>
      <c r="AC12" s="1"/>
      <c r="AD12" s="30">
        <f>+Y12+AB12</f>
        <v>2529978</v>
      </c>
      <c r="AE12" s="30">
        <f>+Z12+AC12</f>
        <v>0</v>
      </c>
      <c r="AF12" s="30">
        <f>+AD12+AE12</f>
        <v>2529978</v>
      </c>
      <c r="AG12" s="1"/>
      <c r="AH12" s="1"/>
      <c r="AI12" s="30">
        <f>+AD12+AG12</f>
        <v>2529978</v>
      </c>
      <c r="AJ12" s="30">
        <f>+AE12+AH12</f>
        <v>0</v>
      </c>
      <c r="AK12" s="30">
        <f>+AI12+AJ12</f>
        <v>2529978</v>
      </c>
      <c r="AL12" s="30">
        <v>-2494000</v>
      </c>
      <c r="AM12" s="30"/>
      <c r="AN12" s="30">
        <f>+AI12+AL12</f>
        <v>35978</v>
      </c>
      <c r="AO12" s="30">
        <f>+AJ12+AM12</f>
        <v>0</v>
      </c>
      <c r="AP12" s="30">
        <f>+AN12+AO12</f>
        <v>35978</v>
      </c>
      <c r="AQ12" s="30">
        <v>110612</v>
      </c>
      <c r="AR12" s="3"/>
      <c r="AS12" s="30">
        <f t="shared" si="3"/>
        <v>110612</v>
      </c>
      <c r="AT12" s="100">
        <f t="shared" si="13"/>
        <v>307.44343765634557</v>
      </c>
    </row>
    <row r="13" spans="1:46" x14ac:dyDescent="0.2">
      <c r="A13" s="20" t="s">
        <v>71</v>
      </c>
      <c r="B13" s="13">
        <v>1000</v>
      </c>
      <c r="C13" s="29"/>
      <c r="D13" s="13">
        <f>SUM(B13:C13)</f>
        <v>1000</v>
      </c>
      <c r="E13" s="44"/>
      <c r="F13" s="13"/>
      <c r="G13" s="83">
        <f>+B13+E13</f>
        <v>1000</v>
      </c>
      <c r="H13" s="83">
        <f>+C13+F13</f>
        <v>0</v>
      </c>
      <c r="I13" s="83">
        <f>+G13+H13</f>
        <v>1000</v>
      </c>
      <c r="J13" s="80"/>
      <c r="K13" s="80"/>
      <c r="L13" s="80">
        <f>+G13+J13</f>
        <v>1000</v>
      </c>
      <c r="M13" s="80">
        <f>+H13+K13</f>
        <v>0</v>
      </c>
      <c r="N13" s="80">
        <f t="shared" ref="N13" si="15">+L13+M13</f>
        <v>1000</v>
      </c>
      <c r="O13" s="80">
        <v>311239</v>
      </c>
      <c r="P13" s="80"/>
      <c r="Q13" s="80">
        <f>+L13+O13</f>
        <v>312239</v>
      </c>
      <c r="R13" s="80">
        <f>+M13+P13</f>
        <v>0</v>
      </c>
      <c r="S13" s="80">
        <f t="shared" ref="S13:S14" si="16">+Q13+R13</f>
        <v>312239</v>
      </c>
      <c r="T13" s="80">
        <v>311792</v>
      </c>
      <c r="U13" s="80"/>
      <c r="V13" s="80">
        <f t="shared" ref="V13:V14" si="17">+T13+U13</f>
        <v>311792</v>
      </c>
      <c r="W13" s="100">
        <f t="shared" si="6"/>
        <v>99.856840433129747</v>
      </c>
      <c r="X13" s="74" t="s">
        <v>109</v>
      </c>
      <c r="Y13" s="51">
        <v>148206</v>
      </c>
      <c r="Z13" s="31"/>
      <c r="AA13" s="30">
        <f>SUM(Y13:Z13)</f>
        <v>148206</v>
      </c>
      <c r="AB13" s="1"/>
      <c r="AC13" s="2"/>
      <c r="AD13" s="30">
        <f t="shared" ref="AD13" si="18">+Y13+AB13</f>
        <v>148206</v>
      </c>
      <c r="AE13" s="30">
        <f t="shared" ref="AE13" si="19">+Z13+AC13</f>
        <v>0</v>
      </c>
      <c r="AF13" s="30">
        <f t="shared" ref="AF13" si="20">+AD13+AE13</f>
        <v>148206</v>
      </c>
      <c r="AG13" s="30">
        <v>2845</v>
      </c>
      <c r="AH13" s="1"/>
      <c r="AI13" s="30">
        <f t="shared" ref="AI13" si="21">+AD13+AG13</f>
        <v>151051</v>
      </c>
      <c r="AJ13" s="30">
        <f t="shared" ref="AJ13" si="22">+AE13+AH13</f>
        <v>0</v>
      </c>
      <c r="AK13" s="30">
        <f t="shared" ref="AK13" si="23">+AI13+AJ13</f>
        <v>151051</v>
      </c>
      <c r="AL13" s="30">
        <v>84035</v>
      </c>
      <c r="AM13" s="30"/>
      <c r="AN13" s="30">
        <f t="shared" ref="AN13" si="24">+AI13+AL13</f>
        <v>235086</v>
      </c>
      <c r="AO13" s="30">
        <f t="shared" ref="AO13" si="25">+AJ13+AM13</f>
        <v>0</v>
      </c>
      <c r="AP13" s="30">
        <f t="shared" ref="AP13" si="26">+AN13+AO13</f>
        <v>235086</v>
      </c>
      <c r="AQ13" s="30">
        <v>159635</v>
      </c>
      <c r="AR13" s="80"/>
      <c r="AS13" s="30">
        <f t="shared" si="3"/>
        <v>159635</v>
      </c>
      <c r="AT13" s="100">
        <f t="shared" si="13"/>
        <v>67.904936916702823</v>
      </c>
    </row>
    <row r="14" spans="1:46" x14ac:dyDescent="0.2">
      <c r="A14" s="20"/>
      <c r="B14" s="13"/>
      <c r="C14" s="29"/>
      <c r="D14" s="13">
        <f>SUM(B14:C14)</f>
        <v>0</v>
      </c>
      <c r="E14" s="44"/>
      <c r="F14" s="13"/>
      <c r="G14" s="83">
        <f>+B14+E14</f>
        <v>0</v>
      </c>
      <c r="H14" s="83">
        <f>+C14+F14</f>
        <v>0</v>
      </c>
      <c r="I14" s="83">
        <f>+G14+H14</f>
        <v>0</v>
      </c>
      <c r="J14" s="80"/>
      <c r="K14" s="80"/>
      <c r="L14" s="80">
        <f>+G14+J14</f>
        <v>0</v>
      </c>
      <c r="M14" s="80">
        <f>+H14+K14</f>
        <v>0</v>
      </c>
      <c r="N14" s="80">
        <f t="shared" ref="N14" si="27">+L14+M14</f>
        <v>0</v>
      </c>
      <c r="O14" s="80"/>
      <c r="P14" s="80"/>
      <c r="Q14" s="80">
        <f>+L14+O14</f>
        <v>0</v>
      </c>
      <c r="R14" s="80">
        <f>+M14+P14</f>
        <v>0</v>
      </c>
      <c r="S14" s="80">
        <f t="shared" si="16"/>
        <v>0</v>
      </c>
      <c r="T14" s="80"/>
      <c r="U14" s="80"/>
      <c r="V14" s="80">
        <f t="shared" si="17"/>
        <v>0</v>
      </c>
      <c r="W14" s="100"/>
      <c r="X14" s="74"/>
      <c r="Y14" s="30"/>
      <c r="Z14" s="59"/>
      <c r="AA14" s="30"/>
      <c r="AB14" s="1"/>
      <c r="AC14" s="1"/>
      <c r="AD14" s="30"/>
      <c r="AE14" s="30"/>
      <c r="AF14" s="30"/>
      <c r="AG14" s="1"/>
      <c r="AH14" s="1"/>
      <c r="AI14" s="30"/>
      <c r="AJ14" s="30"/>
      <c r="AK14" s="30"/>
      <c r="AL14" s="1"/>
      <c r="AM14" s="1"/>
      <c r="AN14" s="30"/>
      <c r="AO14" s="30"/>
      <c r="AP14" s="30"/>
      <c r="AQ14" s="80"/>
      <c r="AR14" s="80"/>
      <c r="AS14" s="80"/>
      <c r="AT14" s="100"/>
    </row>
    <row r="15" spans="1:46" x14ac:dyDescent="0.2">
      <c r="A15" s="20"/>
      <c r="B15" s="13"/>
      <c r="C15" s="29"/>
      <c r="D15" s="13"/>
      <c r="E15" s="44"/>
      <c r="F15" s="44"/>
      <c r="G15" s="44"/>
      <c r="H15" s="44"/>
      <c r="I15" s="44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00"/>
      <c r="X15" s="40"/>
      <c r="Y15" s="3"/>
      <c r="Z15" s="14"/>
      <c r="AA15" s="3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3"/>
      <c r="AR15" s="13"/>
      <c r="AS15" s="13"/>
      <c r="AT15" s="100"/>
    </row>
    <row r="16" spans="1:46" x14ac:dyDescent="0.2">
      <c r="A16" s="21" t="s">
        <v>17</v>
      </c>
      <c r="B16" s="3">
        <f>SUM(B17:B25)</f>
        <v>8172525</v>
      </c>
      <c r="C16" s="3">
        <f>SUM(C17:C25)</f>
        <v>0</v>
      </c>
      <c r="D16" s="3">
        <f>SUM(D17:D25)</f>
        <v>8172525</v>
      </c>
      <c r="E16" s="3">
        <f t="shared" ref="E16:N16" si="28">SUM(E17:E25)</f>
        <v>0</v>
      </c>
      <c r="F16" s="3">
        <f t="shared" si="28"/>
        <v>0</v>
      </c>
      <c r="G16" s="3">
        <f t="shared" si="28"/>
        <v>8172525</v>
      </c>
      <c r="H16" s="3">
        <f t="shared" si="28"/>
        <v>0</v>
      </c>
      <c r="I16" s="3">
        <f t="shared" si="28"/>
        <v>8172525</v>
      </c>
      <c r="J16" s="3">
        <f t="shared" si="28"/>
        <v>0</v>
      </c>
      <c r="K16" s="3">
        <f t="shared" si="28"/>
        <v>0</v>
      </c>
      <c r="L16" s="3">
        <f t="shared" si="28"/>
        <v>8172525</v>
      </c>
      <c r="M16" s="3">
        <f t="shared" si="28"/>
        <v>0</v>
      </c>
      <c r="N16" s="3">
        <f t="shared" si="28"/>
        <v>8172525</v>
      </c>
      <c r="O16" s="3">
        <f t="shared" ref="O16:V16" si="29">SUM(O17:O25)</f>
        <v>4410773</v>
      </c>
      <c r="P16" s="3">
        <f t="shared" si="29"/>
        <v>0</v>
      </c>
      <c r="Q16" s="3">
        <f t="shared" si="29"/>
        <v>12583298</v>
      </c>
      <c r="R16" s="3">
        <f t="shared" si="29"/>
        <v>0</v>
      </c>
      <c r="S16" s="3">
        <f t="shared" si="29"/>
        <v>12583298</v>
      </c>
      <c r="T16" s="3">
        <f t="shared" si="29"/>
        <v>12583294</v>
      </c>
      <c r="U16" s="3">
        <f t="shared" si="29"/>
        <v>0</v>
      </c>
      <c r="V16" s="3">
        <f t="shared" si="29"/>
        <v>12583294</v>
      </c>
      <c r="W16" s="98">
        <f t="shared" si="6"/>
        <v>99.999968211831273</v>
      </c>
      <c r="X16" s="40" t="s">
        <v>25</v>
      </c>
      <c r="Y16" s="3">
        <v>16500</v>
      </c>
      <c r="Z16" s="14">
        <v>52549</v>
      </c>
      <c r="AA16" s="3">
        <f>SUM(Y16:Z16)</f>
        <v>69049</v>
      </c>
      <c r="AB16" s="1"/>
      <c r="AC16" s="1"/>
      <c r="AD16" s="3">
        <f>+Y16+AB16</f>
        <v>16500</v>
      </c>
      <c r="AE16" s="3">
        <f>+Z16+AC16</f>
        <v>52549</v>
      </c>
      <c r="AF16" s="3">
        <f>+AD16+AE16</f>
        <v>69049</v>
      </c>
      <c r="AG16" s="1"/>
      <c r="AH16" s="1"/>
      <c r="AI16" s="3">
        <f>+AD16+AG16</f>
        <v>16500</v>
      </c>
      <c r="AJ16" s="3">
        <f>+AE16+AH16</f>
        <v>52549</v>
      </c>
      <c r="AK16" s="3">
        <f>+AI16+AJ16</f>
        <v>69049</v>
      </c>
      <c r="AL16" s="1"/>
      <c r="AM16" s="2">
        <v>-9000</v>
      </c>
      <c r="AN16" s="3">
        <f>+AI16+AL16</f>
        <v>16500</v>
      </c>
      <c r="AO16" s="3">
        <f>+AJ16+AM16</f>
        <v>43549</v>
      </c>
      <c r="AP16" s="3">
        <f>+AN16+AO16</f>
        <v>60049</v>
      </c>
      <c r="AQ16" s="3">
        <v>11954</v>
      </c>
      <c r="AR16" s="3">
        <v>42273</v>
      </c>
      <c r="AS16" s="3">
        <f t="shared" ref="AS16" si="30">+AQ16+AR16</f>
        <v>54227</v>
      </c>
      <c r="AT16" s="98">
        <f t="shared" si="13"/>
        <v>90.304584589252116</v>
      </c>
    </row>
    <row r="17" spans="1:46" x14ac:dyDescent="0.2">
      <c r="A17" s="20" t="s">
        <v>31</v>
      </c>
      <c r="B17" s="13">
        <v>25</v>
      </c>
      <c r="C17" s="29"/>
      <c r="D17" s="13">
        <f>SUM(B17:C17)</f>
        <v>25</v>
      </c>
      <c r="E17" s="44"/>
      <c r="F17" s="13"/>
      <c r="G17" s="83">
        <f>+B17+E17</f>
        <v>25</v>
      </c>
      <c r="H17" s="83">
        <f>+C17+F17</f>
        <v>0</v>
      </c>
      <c r="I17" s="83">
        <f>+G17+H17</f>
        <v>25</v>
      </c>
      <c r="J17" s="80"/>
      <c r="K17" s="80"/>
      <c r="L17" s="80">
        <f t="shared" ref="L17:L25" si="31">+G17+J17</f>
        <v>25</v>
      </c>
      <c r="M17" s="80">
        <f t="shared" ref="M17:M25" si="32">+H17+K17</f>
        <v>0</v>
      </c>
      <c r="N17" s="80">
        <f t="shared" ref="N17" si="33">+L17+M17</f>
        <v>25</v>
      </c>
      <c r="O17" s="80"/>
      <c r="P17" s="80"/>
      <c r="Q17" s="80">
        <f t="shared" ref="Q17:Q25" si="34">+L17+O17</f>
        <v>25</v>
      </c>
      <c r="R17" s="80">
        <f t="shared" ref="R17:R25" si="35">+M17+P17</f>
        <v>0</v>
      </c>
      <c r="S17" s="80">
        <f t="shared" ref="S17:S25" si="36">+Q17+R17</f>
        <v>25</v>
      </c>
      <c r="T17" s="80">
        <v>23</v>
      </c>
      <c r="U17" s="80"/>
      <c r="V17" s="80">
        <f t="shared" ref="V17:V25" si="37">+T17+U17</f>
        <v>23</v>
      </c>
      <c r="W17" s="100">
        <f t="shared" si="6"/>
        <v>92</v>
      </c>
      <c r="Y17" s="2"/>
      <c r="Z17" s="25"/>
      <c r="AA17" s="13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80"/>
      <c r="AR17" s="80"/>
      <c r="AS17" s="80"/>
      <c r="AT17" s="100"/>
    </row>
    <row r="18" spans="1:46" x14ac:dyDescent="0.2">
      <c r="A18" s="20" t="s">
        <v>32</v>
      </c>
      <c r="B18" s="13">
        <v>380000</v>
      </c>
      <c r="C18" s="29"/>
      <c r="D18" s="13">
        <f t="shared" ref="D18:D28" si="38">SUM(B18:C18)</f>
        <v>380000</v>
      </c>
      <c r="E18" s="44"/>
      <c r="F18" s="13"/>
      <c r="G18" s="83">
        <f t="shared" ref="G18:G25" si="39">+B18+E18</f>
        <v>380000</v>
      </c>
      <c r="H18" s="83">
        <f t="shared" ref="H18:H25" si="40">+C18+F18</f>
        <v>0</v>
      </c>
      <c r="I18" s="83">
        <f t="shared" ref="I18:I25" si="41">+G18+H18</f>
        <v>380000</v>
      </c>
      <c r="J18" s="80"/>
      <c r="K18" s="80"/>
      <c r="L18" s="80">
        <f t="shared" si="31"/>
        <v>380000</v>
      </c>
      <c r="M18" s="80">
        <f t="shared" si="32"/>
        <v>0</v>
      </c>
      <c r="N18" s="80">
        <f t="shared" ref="N18:N25" si="42">+L18+M18</f>
        <v>380000</v>
      </c>
      <c r="O18" s="80">
        <v>31032</v>
      </c>
      <c r="P18" s="80"/>
      <c r="Q18" s="80">
        <f t="shared" si="34"/>
        <v>411032</v>
      </c>
      <c r="R18" s="80">
        <f t="shared" si="35"/>
        <v>0</v>
      </c>
      <c r="S18" s="80">
        <f t="shared" si="36"/>
        <v>411032</v>
      </c>
      <c r="T18" s="80">
        <v>411032</v>
      </c>
      <c r="U18" s="80"/>
      <c r="V18" s="80">
        <f t="shared" si="37"/>
        <v>411032</v>
      </c>
      <c r="W18" s="100">
        <f t="shared" si="6"/>
        <v>100</v>
      </c>
      <c r="X18" s="40" t="s">
        <v>26</v>
      </c>
      <c r="Y18" s="3">
        <f>SUM(Y19:Y23)</f>
        <v>3603041</v>
      </c>
      <c r="Z18" s="14">
        <f>SUM(Z19:Z23)</f>
        <v>1713565</v>
      </c>
      <c r="AA18" s="3">
        <f>SUM(AA19:AA23)</f>
        <v>5316606</v>
      </c>
      <c r="AB18" s="3">
        <f>SUM(AB19:AB23)</f>
        <v>8230</v>
      </c>
      <c r="AC18" s="3">
        <f t="shared" ref="AC18:AK18" si="43">SUM(AC19:AC23)</f>
        <v>125555</v>
      </c>
      <c r="AD18" s="3">
        <f t="shared" si="43"/>
        <v>3611271</v>
      </c>
      <c r="AE18" s="3">
        <f t="shared" si="43"/>
        <v>1839120</v>
      </c>
      <c r="AF18" s="3">
        <f t="shared" si="43"/>
        <v>5450391</v>
      </c>
      <c r="AG18" s="3">
        <f t="shared" si="43"/>
        <v>157570</v>
      </c>
      <c r="AH18" s="3">
        <f t="shared" si="43"/>
        <v>600781</v>
      </c>
      <c r="AI18" s="3">
        <f t="shared" si="43"/>
        <v>3768841</v>
      </c>
      <c r="AJ18" s="3">
        <f t="shared" si="43"/>
        <v>2439901</v>
      </c>
      <c r="AK18" s="3">
        <f t="shared" si="43"/>
        <v>6208742</v>
      </c>
      <c r="AL18" s="3">
        <f t="shared" ref="AL18:AS18" si="44">SUM(AL19:AL23)</f>
        <v>93215</v>
      </c>
      <c r="AM18" s="3">
        <f t="shared" si="44"/>
        <v>-235141</v>
      </c>
      <c r="AN18" s="3">
        <f t="shared" si="44"/>
        <v>3862056</v>
      </c>
      <c r="AO18" s="3">
        <f t="shared" si="44"/>
        <v>2204760</v>
      </c>
      <c r="AP18" s="3">
        <f t="shared" si="44"/>
        <v>6066816</v>
      </c>
      <c r="AQ18" s="3">
        <f t="shared" si="44"/>
        <v>3859264</v>
      </c>
      <c r="AR18" s="3">
        <f t="shared" si="44"/>
        <v>2129048</v>
      </c>
      <c r="AS18" s="3">
        <f t="shared" si="44"/>
        <v>5988312</v>
      </c>
      <c r="AT18" s="98">
        <f t="shared" si="13"/>
        <v>98.706009874042664</v>
      </c>
    </row>
    <row r="19" spans="1:46" x14ac:dyDescent="0.2">
      <c r="A19" s="20" t="s">
        <v>33</v>
      </c>
      <c r="B19" s="13">
        <v>285000</v>
      </c>
      <c r="C19" s="29"/>
      <c r="D19" s="13">
        <f t="shared" si="38"/>
        <v>285000</v>
      </c>
      <c r="E19" s="13"/>
      <c r="F19" s="27"/>
      <c r="G19" s="83">
        <f t="shared" si="39"/>
        <v>285000</v>
      </c>
      <c r="H19" s="83">
        <f t="shared" si="40"/>
        <v>0</v>
      </c>
      <c r="I19" s="83">
        <f t="shared" si="41"/>
        <v>285000</v>
      </c>
      <c r="J19" s="80"/>
      <c r="K19" s="80"/>
      <c r="L19" s="80">
        <f t="shared" si="31"/>
        <v>285000</v>
      </c>
      <c r="M19" s="80">
        <f t="shared" si="32"/>
        <v>0</v>
      </c>
      <c r="N19" s="80">
        <f t="shared" si="42"/>
        <v>285000</v>
      </c>
      <c r="O19" s="80">
        <v>13744</v>
      </c>
      <c r="P19" s="80"/>
      <c r="Q19" s="80">
        <f t="shared" si="34"/>
        <v>298744</v>
      </c>
      <c r="R19" s="80">
        <f t="shared" si="35"/>
        <v>0</v>
      </c>
      <c r="S19" s="80">
        <f t="shared" si="36"/>
        <v>298744</v>
      </c>
      <c r="T19" s="80">
        <v>298744</v>
      </c>
      <c r="U19" s="80"/>
      <c r="V19" s="80">
        <f t="shared" si="37"/>
        <v>298744</v>
      </c>
      <c r="W19" s="100">
        <f t="shared" si="6"/>
        <v>100</v>
      </c>
      <c r="X19" t="s">
        <v>70</v>
      </c>
      <c r="Y19" s="2">
        <v>1794976</v>
      </c>
      <c r="AA19" s="13">
        <f>SUM(Y19:Z19)</f>
        <v>1794976</v>
      </c>
      <c r="AB19" s="1"/>
      <c r="AC19" s="1"/>
      <c r="AD19" s="2">
        <f>+Y19+AB19</f>
        <v>1794976</v>
      </c>
      <c r="AE19" s="2">
        <f>+Z19+AC19</f>
        <v>0</v>
      </c>
      <c r="AF19" s="2">
        <f>+AD19+AE19</f>
        <v>1794976</v>
      </c>
      <c r="AG19" s="2"/>
      <c r="AH19" s="2"/>
      <c r="AI19" s="2">
        <f>+AD19+AG19</f>
        <v>1794976</v>
      </c>
      <c r="AJ19" s="2">
        <f>+AE19+AH19</f>
        <v>0</v>
      </c>
      <c r="AK19" s="2">
        <f>+AI19+AJ19</f>
        <v>1794976</v>
      </c>
      <c r="AL19" s="2">
        <v>24954</v>
      </c>
      <c r="AM19" s="2"/>
      <c r="AN19" s="2">
        <f>+AI19+AL19</f>
        <v>1819930</v>
      </c>
      <c r="AO19" s="2">
        <f>+AJ19+AM19</f>
        <v>0</v>
      </c>
      <c r="AP19" s="2">
        <f>+AN19+AO19</f>
        <v>1819930</v>
      </c>
      <c r="AQ19" s="80">
        <v>1819930</v>
      </c>
      <c r="AR19" s="80"/>
      <c r="AS19" s="80">
        <f t="shared" ref="AS19:AS25" si="45">+AQ19+AR19</f>
        <v>1819930</v>
      </c>
      <c r="AT19" s="100">
        <f t="shared" si="13"/>
        <v>100</v>
      </c>
    </row>
    <row r="20" spans="1:46" x14ac:dyDescent="0.2">
      <c r="A20" s="20" t="s">
        <v>34</v>
      </c>
      <c r="B20" s="13">
        <v>7500000</v>
      </c>
      <c r="C20" s="29"/>
      <c r="D20" s="13">
        <f t="shared" si="38"/>
        <v>7500000</v>
      </c>
      <c r="E20" s="44"/>
      <c r="F20" s="13"/>
      <c r="G20" s="83">
        <f t="shared" si="39"/>
        <v>7500000</v>
      </c>
      <c r="H20" s="83">
        <f t="shared" si="40"/>
        <v>0</v>
      </c>
      <c r="I20" s="83">
        <f t="shared" si="41"/>
        <v>7500000</v>
      </c>
      <c r="J20" s="80"/>
      <c r="K20" s="80"/>
      <c r="L20" s="80">
        <f t="shared" si="31"/>
        <v>7500000</v>
      </c>
      <c r="M20" s="80">
        <f t="shared" si="32"/>
        <v>0</v>
      </c>
      <c r="N20" s="80">
        <f t="shared" si="42"/>
        <v>7500000</v>
      </c>
      <c r="O20" s="80">
        <v>4347126</v>
      </c>
      <c r="P20" s="80"/>
      <c r="Q20" s="80">
        <f t="shared" si="34"/>
        <v>11847126</v>
      </c>
      <c r="R20" s="80">
        <f t="shared" si="35"/>
        <v>0</v>
      </c>
      <c r="S20" s="80">
        <f t="shared" si="36"/>
        <v>11847126</v>
      </c>
      <c r="T20" s="80">
        <v>11847125</v>
      </c>
      <c r="U20" s="80"/>
      <c r="V20" s="80">
        <f t="shared" si="37"/>
        <v>11847125</v>
      </c>
      <c r="W20" s="100">
        <f t="shared" si="6"/>
        <v>99.999991559134259</v>
      </c>
      <c r="X20" t="s">
        <v>53</v>
      </c>
      <c r="Y20" s="47">
        <v>10316</v>
      </c>
      <c r="Z20" s="60">
        <v>82501</v>
      </c>
      <c r="AA20" s="13">
        <f>SUM(Y20:Z20)</f>
        <v>92817</v>
      </c>
      <c r="AB20" s="13">
        <v>1900</v>
      </c>
      <c r="AC20" s="1">
        <v>10652</v>
      </c>
      <c r="AD20" s="2">
        <f t="shared" ref="AD20:AD22" si="46">+Y20+AB20</f>
        <v>12216</v>
      </c>
      <c r="AE20" s="2">
        <f t="shared" ref="AE20:AE22" si="47">+Z20+AC20</f>
        <v>93153</v>
      </c>
      <c r="AF20" s="2">
        <f t="shared" ref="AF20:AF22" si="48">+AD20+AE20</f>
        <v>105369</v>
      </c>
      <c r="AG20" s="2">
        <v>2539</v>
      </c>
      <c r="AH20" s="2"/>
      <c r="AI20" s="2">
        <f>+AD20+AG20</f>
        <v>14755</v>
      </c>
      <c r="AJ20" s="2">
        <f t="shared" ref="AJ20:AJ22" si="49">+AE20+AH20</f>
        <v>93153</v>
      </c>
      <c r="AK20" s="2">
        <f t="shared" ref="AK20:AK22" si="50">+AI20+AJ20</f>
        <v>107908</v>
      </c>
      <c r="AL20" s="2">
        <v>1072</v>
      </c>
      <c r="AM20" s="2">
        <v>34046</v>
      </c>
      <c r="AN20" s="2">
        <f>+AI20+AL20</f>
        <v>15827</v>
      </c>
      <c r="AO20" s="2">
        <f t="shared" ref="AO20:AO23" si="51">+AJ20+AM20</f>
        <v>127199</v>
      </c>
      <c r="AP20" s="2">
        <f t="shared" ref="AP20:AP23" si="52">+AN20+AO20</f>
        <v>143026</v>
      </c>
      <c r="AQ20" s="80">
        <v>13578</v>
      </c>
      <c r="AR20" s="80">
        <v>116164</v>
      </c>
      <c r="AS20" s="80">
        <f t="shared" si="45"/>
        <v>129742</v>
      </c>
      <c r="AT20" s="100">
        <f t="shared" si="13"/>
        <v>90.712178205361255</v>
      </c>
    </row>
    <row r="21" spans="1:46" x14ac:dyDescent="0.2">
      <c r="A21" s="20" t="s">
        <v>35</v>
      </c>
      <c r="B21" s="13"/>
      <c r="C21" s="29"/>
      <c r="D21" s="13">
        <f t="shared" si="38"/>
        <v>0</v>
      </c>
      <c r="E21" s="44"/>
      <c r="F21" s="13"/>
      <c r="G21" s="83">
        <f t="shared" si="39"/>
        <v>0</v>
      </c>
      <c r="H21" s="83">
        <f t="shared" si="40"/>
        <v>0</v>
      </c>
      <c r="I21" s="83">
        <f t="shared" si="41"/>
        <v>0</v>
      </c>
      <c r="J21" s="80"/>
      <c r="K21" s="80"/>
      <c r="L21" s="80">
        <f t="shared" si="31"/>
        <v>0</v>
      </c>
      <c r="M21" s="80">
        <f t="shared" si="32"/>
        <v>0</v>
      </c>
      <c r="N21" s="80">
        <f t="shared" si="42"/>
        <v>0</v>
      </c>
      <c r="O21" s="80"/>
      <c r="P21" s="80"/>
      <c r="Q21" s="80">
        <f t="shared" si="34"/>
        <v>0</v>
      </c>
      <c r="R21" s="80">
        <f t="shared" si="35"/>
        <v>0</v>
      </c>
      <c r="S21" s="80">
        <f t="shared" si="36"/>
        <v>0</v>
      </c>
      <c r="T21" s="80"/>
      <c r="U21" s="80"/>
      <c r="V21" s="80">
        <f t="shared" si="37"/>
        <v>0</v>
      </c>
      <c r="W21" s="100"/>
      <c r="X21" t="s">
        <v>65</v>
      </c>
      <c r="Y21" s="47">
        <v>54500</v>
      </c>
      <c r="Z21" s="60"/>
      <c r="AA21" s="13">
        <f>SUM(Y21:Z21)</f>
        <v>54500</v>
      </c>
      <c r="AB21" s="13"/>
      <c r="AC21" s="1"/>
      <c r="AD21" s="2">
        <f t="shared" si="46"/>
        <v>54500</v>
      </c>
      <c r="AE21" s="2">
        <f>+Z21+AC21</f>
        <v>0</v>
      </c>
      <c r="AF21" s="2">
        <f t="shared" si="48"/>
        <v>54500</v>
      </c>
      <c r="AG21" s="2"/>
      <c r="AH21" s="2"/>
      <c r="AI21" s="2">
        <f t="shared" ref="AI21:AI22" si="53">+AD21+AG21</f>
        <v>54500</v>
      </c>
      <c r="AJ21" s="2">
        <f t="shared" si="49"/>
        <v>0</v>
      </c>
      <c r="AK21" s="2">
        <f t="shared" si="50"/>
        <v>54500</v>
      </c>
      <c r="AL21" s="2">
        <v>-54500</v>
      </c>
      <c r="AM21" s="2"/>
      <c r="AN21" s="2">
        <f t="shared" ref="AN21:AN23" si="54">+AI21+AL21</f>
        <v>0</v>
      </c>
      <c r="AO21" s="2">
        <f t="shared" si="51"/>
        <v>0</v>
      </c>
      <c r="AP21" s="2">
        <f t="shared" si="52"/>
        <v>0</v>
      </c>
      <c r="AQ21" s="80">
        <v>0</v>
      </c>
      <c r="AR21" s="80">
        <v>0</v>
      </c>
      <c r="AS21" s="80">
        <f t="shared" si="45"/>
        <v>0</v>
      </c>
      <c r="AT21" s="100"/>
    </row>
    <row r="22" spans="1:46" x14ac:dyDescent="0.2">
      <c r="A22" s="20" t="s">
        <v>8</v>
      </c>
      <c r="B22" s="13">
        <v>1500</v>
      </c>
      <c r="C22" s="29"/>
      <c r="D22" s="13">
        <f t="shared" si="38"/>
        <v>1500</v>
      </c>
      <c r="E22" s="44"/>
      <c r="F22" s="13"/>
      <c r="G22" s="83">
        <f t="shared" si="39"/>
        <v>1500</v>
      </c>
      <c r="H22" s="83">
        <f t="shared" si="40"/>
        <v>0</v>
      </c>
      <c r="I22" s="83">
        <f t="shared" si="41"/>
        <v>1500</v>
      </c>
      <c r="J22" s="80"/>
      <c r="K22" s="80"/>
      <c r="L22" s="80">
        <f t="shared" si="31"/>
        <v>1500</v>
      </c>
      <c r="M22" s="80">
        <f t="shared" si="32"/>
        <v>0</v>
      </c>
      <c r="N22" s="80">
        <f t="shared" si="42"/>
        <v>1500</v>
      </c>
      <c r="O22" s="80">
        <v>977</v>
      </c>
      <c r="P22" s="80"/>
      <c r="Q22" s="80">
        <f t="shared" si="34"/>
        <v>2477</v>
      </c>
      <c r="R22" s="80">
        <f t="shared" si="35"/>
        <v>0</v>
      </c>
      <c r="S22" s="80">
        <f t="shared" si="36"/>
        <v>2477</v>
      </c>
      <c r="T22" s="80">
        <v>2476</v>
      </c>
      <c r="U22" s="80"/>
      <c r="V22" s="80">
        <f t="shared" si="37"/>
        <v>2476</v>
      </c>
      <c r="W22" s="100">
        <f t="shared" si="6"/>
        <v>99.959628582963262</v>
      </c>
      <c r="X22" t="s">
        <v>54</v>
      </c>
      <c r="Y22" s="46">
        <v>1743249</v>
      </c>
      <c r="Z22" s="45">
        <v>1631064</v>
      </c>
      <c r="AA22" s="13">
        <f>SUM(Y22:Z22)</f>
        <v>3374313</v>
      </c>
      <c r="AB22" s="13">
        <v>6330</v>
      </c>
      <c r="AC22" s="1">
        <v>114903</v>
      </c>
      <c r="AD22" s="2">
        <f t="shared" si="46"/>
        <v>1749579</v>
      </c>
      <c r="AE22" s="2">
        <f t="shared" si="47"/>
        <v>1745967</v>
      </c>
      <c r="AF22" s="2">
        <f t="shared" si="48"/>
        <v>3495546</v>
      </c>
      <c r="AG22" s="2">
        <v>155031</v>
      </c>
      <c r="AH22" s="2">
        <v>266721</v>
      </c>
      <c r="AI22" s="2">
        <f t="shared" si="53"/>
        <v>1904610</v>
      </c>
      <c r="AJ22" s="2">
        <f t="shared" si="49"/>
        <v>2012688</v>
      </c>
      <c r="AK22" s="2">
        <f t="shared" si="50"/>
        <v>3917298</v>
      </c>
      <c r="AL22" s="2">
        <v>121689</v>
      </c>
      <c r="AM22" s="2">
        <v>45756</v>
      </c>
      <c r="AN22" s="2">
        <f t="shared" si="54"/>
        <v>2026299</v>
      </c>
      <c r="AO22" s="2">
        <f t="shared" si="51"/>
        <v>2058444</v>
      </c>
      <c r="AP22" s="2">
        <f t="shared" si="52"/>
        <v>4084743</v>
      </c>
      <c r="AQ22" s="80">
        <v>2025756</v>
      </c>
      <c r="AR22" s="80">
        <v>1993767</v>
      </c>
      <c r="AS22" s="80">
        <f t="shared" si="45"/>
        <v>4019523</v>
      </c>
      <c r="AT22" s="100">
        <f t="shared" si="13"/>
        <v>98.403326720922223</v>
      </c>
    </row>
    <row r="23" spans="1:46" x14ac:dyDescent="0.2">
      <c r="A23" s="20" t="s">
        <v>36</v>
      </c>
      <c r="B23" s="13"/>
      <c r="C23" s="29"/>
      <c r="D23" s="13">
        <f t="shared" si="38"/>
        <v>0</v>
      </c>
      <c r="E23" s="44"/>
      <c r="F23" s="13"/>
      <c r="G23" s="83">
        <f t="shared" si="39"/>
        <v>0</v>
      </c>
      <c r="H23" s="83">
        <f t="shared" si="40"/>
        <v>0</v>
      </c>
      <c r="I23" s="83">
        <f t="shared" si="41"/>
        <v>0</v>
      </c>
      <c r="J23" s="80"/>
      <c r="K23" s="80"/>
      <c r="L23" s="80">
        <f t="shared" si="31"/>
        <v>0</v>
      </c>
      <c r="M23" s="80">
        <f t="shared" si="32"/>
        <v>0</v>
      </c>
      <c r="N23" s="80">
        <f t="shared" si="42"/>
        <v>0</v>
      </c>
      <c r="O23" s="80"/>
      <c r="P23" s="80"/>
      <c r="Q23" s="80">
        <f t="shared" si="34"/>
        <v>0</v>
      </c>
      <c r="R23" s="80">
        <f t="shared" si="35"/>
        <v>0</v>
      </c>
      <c r="S23" s="80">
        <f t="shared" si="36"/>
        <v>0</v>
      </c>
      <c r="T23" s="80"/>
      <c r="U23" s="80"/>
      <c r="V23" s="80">
        <f t="shared" si="37"/>
        <v>0</v>
      </c>
      <c r="W23" s="100"/>
      <c r="X23" t="s">
        <v>79</v>
      </c>
      <c r="Y23" s="47"/>
      <c r="Z23" s="60" t="s">
        <v>88</v>
      </c>
      <c r="AA23" s="13">
        <f>SUM(Y23:Z23)</f>
        <v>0</v>
      </c>
      <c r="AB23" s="13"/>
      <c r="AC23" s="1"/>
      <c r="AD23" s="2"/>
      <c r="AE23" s="2"/>
      <c r="AF23" s="2"/>
      <c r="AG23" s="1"/>
      <c r="AH23" s="2">
        <v>334060</v>
      </c>
      <c r="AI23" s="2">
        <f t="shared" ref="AI23" si="55">+AD23+AG23</f>
        <v>0</v>
      </c>
      <c r="AJ23" s="2">
        <f t="shared" ref="AJ23" si="56">+AE23+AH23</f>
        <v>334060</v>
      </c>
      <c r="AK23" s="2">
        <f t="shared" ref="AK23" si="57">+AI23+AJ23</f>
        <v>334060</v>
      </c>
      <c r="AL23" s="1"/>
      <c r="AM23" s="2">
        <v>-314943</v>
      </c>
      <c r="AN23" s="2">
        <f t="shared" si="54"/>
        <v>0</v>
      </c>
      <c r="AO23" s="2">
        <f t="shared" si="51"/>
        <v>19117</v>
      </c>
      <c r="AP23" s="2">
        <f t="shared" si="52"/>
        <v>19117</v>
      </c>
      <c r="AQ23" s="80"/>
      <c r="AR23" s="80">
        <v>19117</v>
      </c>
      <c r="AS23" s="80">
        <f t="shared" si="45"/>
        <v>19117</v>
      </c>
      <c r="AT23" s="100">
        <f t="shared" si="13"/>
        <v>100</v>
      </c>
    </row>
    <row r="24" spans="1:46" x14ac:dyDescent="0.2">
      <c r="A24" s="20" t="s">
        <v>7</v>
      </c>
      <c r="B24" s="13">
        <v>6000</v>
      </c>
      <c r="C24" s="29"/>
      <c r="D24" s="13">
        <f t="shared" si="38"/>
        <v>6000</v>
      </c>
      <c r="E24" s="13"/>
      <c r="F24" s="27"/>
      <c r="G24" s="83">
        <f t="shared" si="39"/>
        <v>6000</v>
      </c>
      <c r="H24" s="83">
        <f t="shared" si="40"/>
        <v>0</v>
      </c>
      <c r="I24" s="83">
        <f t="shared" si="41"/>
        <v>6000</v>
      </c>
      <c r="J24" s="80"/>
      <c r="K24" s="80"/>
      <c r="L24" s="80">
        <f t="shared" si="31"/>
        <v>6000</v>
      </c>
      <c r="M24" s="80">
        <f t="shared" si="32"/>
        <v>0</v>
      </c>
      <c r="N24" s="80">
        <f t="shared" si="42"/>
        <v>6000</v>
      </c>
      <c r="O24" s="80">
        <v>16498</v>
      </c>
      <c r="P24" s="80"/>
      <c r="Q24" s="80">
        <f t="shared" si="34"/>
        <v>22498</v>
      </c>
      <c r="R24" s="80">
        <f t="shared" si="35"/>
        <v>0</v>
      </c>
      <c r="S24" s="80">
        <f t="shared" si="36"/>
        <v>22498</v>
      </c>
      <c r="T24" s="80">
        <v>22498</v>
      </c>
      <c r="U24" s="80"/>
      <c r="V24" s="80">
        <f t="shared" si="37"/>
        <v>22498</v>
      </c>
      <c r="W24" s="100">
        <f t="shared" si="6"/>
        <v>100</v>
      </c>
      <c r="Y24" s="1"/>
      <c r="AA24" s="1"/>
      <c r="AB24" s="13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80"/>
      <c r="AR24" s="80"/>
      <c r="AS24" s="80"/>
      <c r="AT24" s="100"/>
    </row>
    <row r="25" spans="1:46" x14ac:dyDescent="0.2">
      <c r="A25" s="1" t="s">
        <v>62</v>
      </c>
      <c r="B25" s="13"/>
      <c r="C25" s="29"/>
      <c r="D25" s="13">
        <f t="shared" si="38"/>
        <v>0</v>
      </c>
      <c r="E25" s="44"/>
      <c r="F25" s="13"/>
      <c r="G25" s="83">
        <f t="shared" si="39"/>
        <v>0</v>
      </c>
      <c r="H25" s="83">
        <f t="shared" si="40"/>
        <v>0</v>
      </c>
      <c r="I25" s="83">
        <f t="shared" si="41"/>
        <v>0</v>
      </c>
      <c r="J25" s="80"/>
      <c r="K25" s="80"/>
      <c r="L25" s="80">
        <f t="shared" si="31"/>
        <v>0</v>
      </c>
      <c r="M25" s="80">
        <f t="shared" si="32"/>
        <v>0</v>
      </c>
      <c r="N25" s="80">
        <f t="shared" si="42"/>
        <v>0</v>
      </c>
      <c r="O25" s="80">
        <v>1396</v>
      </c>
      <c r="P25" s="80"/>
      <c r="Q25" s="80">
        <f t="shared" si="34"/>
        <v>1396</v>
      </c>
      <c r="R25" s="80">
        <f t="shared" si="35"/>
        <v>0</v>
      </c>
      <c r="S25" s="80">
        <f t="shared" si="36"/>
        <v>1396</v>
      </c>
      <c r="T25" s="80">
        <v>1396</v>
      </c>
      <c r="U25" s="80"/>
      <c r="V25" s="80">
        <f t="shared" si="37"/>
        <v>1396</v>
      </c>
      <c r="W25" s="100">
        <f t="shared" si="6"/>
        <v>100</v>
      </c>
      <c r="X25" s="40" t="s">
        <v>4</v>
      </c>
      <c r="Y25" s="3">
        <v>4608003</v>
      </c>
      <c r="Z25" s="14">
        <v>476359</v>
      </c>
      <c r="AA25" s="3">
        <f>SUM(Y25:Z25)</f>
        <v>5084362</v>
      </c>
      <c r="AB25" s="3">
        <v>25327</v>
      </c>
      <c r="AC25" s="3">
        <v>2274</v>
      </c>
      <c r="AD25" s="3">
        <f t="shared" ref="AD25" si="58">+Y25+AB25</f>
        <v>4633330</v>
      </c>
      <c r="AE25" s="3">
        <f t="shared" ref="AE25" si="59">+Z25+AC25</f>
        <v>478633</v>
      </c>
      <c r="AF25" s="3">
        <f t="shared" ref="AF25" si="60">+AD25+AE25</f>
        <v>5111963</v>
      </c>
      <c r="AG25" s="3">
        <v>38587</v>
      </c>
      <c r="AH25" s="3">
        <v>1300</v>
      </c>
      <c r="AI25" s="3">
        <f>+AD25+AG25</f>
        <v>4671917</v>
      </c>
      <c r="AJ25" s="3">
        <f>+AE25+AH25</f>
        <v>479933</v>
      </c>
      <c r="AK25" s="3">
        <f>+AI25+AJ25</f>
        <v>5151850</v>
      </c>
      <c r="AL25" s="3">
        <f>-1418004-263521</f>
        <v>-1681525</v>
      </c>
      <c r="AM25" s="3">
        <f>-263655+263521</f>
        <v>-134</v>
      </c>
      <c r="AN25" s="3">
        <f>+AI25+AL25</f>
        <v>2990392</v>
      </c>
      <c r="AO25" s="3">
        <f>+AJ25+AM25</f>
        <v>479799</v>
      </c>
      <c r="AP25" s="3">
        <f>+AN25+AO25</f>
        <v>3470191</v>
      </c>
      <c r="AQ25" s="3">
        <v>1098615</v>
      </c>
      <c r="AR25" s="3">
        <v>4800</v>
      </c>
      <c r="AS25" s="3">
        <f t="shared" si="45"/>
        <v>1103415</v>
      </c>
      <c r="AT25" s="98">
        <f t="shared" si="13"/>
        <v>31.796952963107795</v>
      </c>
    </row>
    <row r="26" spans="1:46" x14ac:dyDescent="0.2">
      <c r="A26" s="20"/>
      <c r="B26" s="13"/>
      <c r="C26" s="29"/>
      <c r="D26" s="13"/>
      <c r="E26" s="44"/>
      <c r="F26" s="44"/>
      <c r="G26" s="44"/>
      <c r="H26" s="44"/>
      <c r="I26" s="44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00"/>
      <c r="X26" s="74" t="s">
        <v>55</v>
      </c>
      <c r="Y26" s="30"/>
      <c r="Z26" s="31"/>
      <c r="AA26" s="30">
        <f>SUM(Y26:Z26)</f>
        <v>0</v>
      </c>
      <c r="AB26" s="13"/>
      <c r="AC26" s="1"/>
      <c r="AD26" s="30">
        <f t="shared" ref="AD26" si="61">+Y26+AB26</f>
        <v>0</v>
      </c>
      <c r="AE26" s="30">
        <f t="shared" ref="AE26" si="62">+Z26+AC26</f>
        <v>0</v>
      </c>
      <c r="AF26" s="30">
        <f t="shared" ref="AF26" si="63">+AD26+AE26</f>
        <v>0</v>
      </c>
      <c r="AG26" s="1"/>
      <c r="AH26" s="1"/>
      <c r="AI26" s="30">
        <f>+AD26+AG26</f>
        <v>0</v>
      </c>
      <c r="AJ26" s="30">
        <f>+AE26+AH26</f>
        <v>0</v>
      </c>
      <c r="AK26" s="30">
        <f>+AI26+AJ26</f>
        <v>0</v>
      </c>
      <c r="AL26" s="1"/>
      <c r="AM26" s="1"/>
      <c r="AN26" s="30">
        <f>+AI26+AL26</f>
        <v>0</v>
      </c>
      <c r="AO26" s="30">
        <f>+AJ26+AM26</f>
        <v>0</v>
      </c>
      <c r="AP26" s="30">
        <f>+AN26+AO26</f>
        <v>0</v>
      </c>
      <c r="AQ26" s="13"/>
      <c r="AR26" s="13"/>
      <c r="AS26" s="13"/>
      <c r="AT26" s="100"/>
    </row>
    <row r="27" spans="1:46" x14ac:dyDescent="0.2">
      <c r="A27" s="21" t="s">
        <v>37</v>
      </c>
      <c r="B27" s="3">
        <f>SUM(B28:B37)</f>
        <v>3701826</v>
      </c>
      <c r="C27" s="14">
        <f>SUM(C28:C37)</f>
        <v>127495</v>
      </c>
      <c r="D27" s="3">
        <f>SUM(D28:D37)</f>
        <v>3829321</v>
      </c>
      <c r="E27" s="3">
        <f t="shared" ref="E27:N27" si="64">SUM(E28:E37)</f>
        <v>0</v>
      </c>
      <c r="F27" s="3">
        <f t="shared" si="64"/>
        <v>0</v>
      </c>
      <c r="G27" s="3">
        <f t="shared" si="64"/>
        <v>3701826</v>
      </c>
      <c r="H27" s="3">
        <f t="shared" si="64"/>
        <v>127495</v>
      </c>
      <c r="I27" s="3">
        <f t="shared" si="64"/>
        <v>3829321</v>
      </c>
      <c r="J27" s="3">
        <f t="shared" si="64"/>
        <v>8845</v>
      </c>
      <c r="K27" s="3">
        <f t="shared" si="64"/>
        <v>0</v>
      </c>
      <c r="L27" s="3">
        <f t="shared" si="64"/>
        <v>3710671</v>
      </c>
      <c r="M27" s="3">
        <f t="shared" si="64"/>
        <v>127495</v>
      </c>
      <c r="N27" s="3">
        <f t="shared" si="64"/>
        <v>3838166</v>
      </c>
      <c r="O27" s="3">
        <f>SUM(O28:O38)</f>
        <v>-2490925</v>
      </c>
      <c r="P27" s="3">
        <f t="shared" ref="P27:V27" si="65">SUM(P28:P37)</f>
        <v>-127495</v>
      </c>
      <c r="Q27" s="3">
        <f t="shared" si="65"/>
        <v>1219746</v>
      </c>
      <c r="R27" s="3">
        <f t="shared" si="65"/>
        <v>0</v>
      </c>
      <c r="S27" s="3">
        <f t="shared" si="65"/>
        <v>1219746</v>
      </c>
      <c r="T27" s="3">
        <f t="shared" si="65"/>
        <v>1059460</v>
      </c>
      <c r="U27" s="3">
        <f t="shared" si="65"/>
        <v>826</v>
      </c>
      <c r="V27" s="3">
        <f t="shared" si="65"/>
        <v>1060286</v>
      </c>
      <c r="W27" s="98">
        <f t="shared" si="6"/>
        <v>86.926786396512057</v>
      </c>
      <c r="Y27" s="1"/>
      <c r="AA27" s="1"/>
      <c r="AB27" s="13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3"/>
      <c r="AR27" s="3"/>
      <c r="AS27" s="3"/>
      <c r="AT27" s="98"/>
    </row>
    <row r="28" spans="1:46" x14ac:dyDescent="0.2">
      <c r="A28" s="20" t="s">
        <v>38</v>
      </c>
      <c r="B28" s="13"/>
      <c r="C28" s="29"/>
      <c r="D28" s="13">
        <f t="shared" si="38"/>
        <v>0</v>
      </c>
      <c r="E28" s="13"/>
      <c r="F28" s="13"/>
      <c r="G28" s="83">
        <f t="shared" ref="G28" si="66">+B28+E28</f>
        <v>0</v>
      </c>
      <c r="H28" s="83">
        <f t="shared" ref="H28" si="67">+C28+F28</f>
        <v>0</v>
      </c>
      <c r="I28" s="83">
        <f t="shared" ref="I28" si="68">+G28+H28</f>
        <v>0</v>
      </c>
      <c r="J28" s="80"/>
      <c r="K28" s="80"/>
      <c r="L28" s="80">
        <f t="shared" ref="L28:L37" si="69">+G28+J28</f>
        <v>0</v>
      </c>
      <c r="M28" s="80">
        <f t="shared" ref="M28:M37" si="70">+H28+K28</f>
        <v>0</v>
      </c>
      <c r="N28" s="80">
        <f t="shared" ref="N28" si="71">+L28+M28</f>
        <v>0</v>
      </c>
      <c r="O28" s="80"/>
      <c r="P28" s="80"/>
      <c r="Q28" s="80">
        <f t="shared" ref="Q28:Q37" si="72">+L28+O28</f>
        <v>0</v>
      </c>
      <c r="R28" s="80">
        <f t="shared" ref="R28:R37" si="73">+M28+P28</f>
        <v>0</v>
      </c>
      <c r="S28" s="80">
        <f t="shared" ref="S28:S37" si="74">+Q28+R28</f>
        <v>0</v>
      </c>
      <c r="T28" s="80"/>
      <c r="U28" s="80"/>
      <c r="V28" s="80">
        <f t="shared" ref="V28:V37" si="75">+T28+U28</f>
        <v>0</v>
      </c>
      <c r="W28" s="100"/>
      <c r="X28" s="40" t="s">
        <v>3</v>
      </c>
      <c r="Y28" s="3">
        <v>1623400</v>
      </c>
      <c r="Z28" s="14"/>
      <c r="AA28" s="3">
        <f>SUM(Y28:Z28)</f>
        <v>1623400</v>
      </c>
      <c r="AB28" s="3">
        <v>15216</v>
      </c>
      <c r="AC28" s="3"/>
      <c r="AD28" s="3">
        <f t="shared" ref="AD28" si="76">+Y28+AB28</f>
        <v>1638616</v>
      </c>
      <c r="AE28" s="3">
        <f t="shared" ref="AE28" si="77">+Z28+AC28</f>
        <v>0</v>
      </c>
      <c r="AF28" s="3">
        <f t="shared" ref="AF28" si="78">+AD28+AE28</f>
        <v>1638616</v>
      </c>
      <c r="AG28" s="3">
        <v>32027</v>
      </c>
      <c r="AH28" s="3"/>
      <c r="AI28" s="3">
        <f>+AD28+AG28</f>
        <v>1670643</v>
      </c>
      <c r="AJ28" s="3">
        <f>+AE28+AH28</f>
        <v>0</v>
      </c>
      <c r="AK28" s="3">
        <f>+AI28+AJ28</f>
        <v>1670643</v>
      </c>
      <c r="AL28" s="3">
        <v>-228399</v>
      </c>
      <c r="AM28" s="3"/>
      <c r="AN28" s="3">
        <f>+AI28+AL28</f>
        <v>1442244</v>
      </c>
      <c r="AO28" s="3">
        <f>+AJ28+AM28</f>
        <v>0</v>
      </c>
      <c r="AP28" s="3">
        <f>+AN28+AO28</f>
        <v>1442244</v>
      </c>
      <c r="AQ28" s="3">
        <v>578393</v>
      </c>
      <c r="AR28" s="3">
        <v>0</v>
      </c>
      <c r="AS28" s="3">
        <f t="shared" ref="AS28:AS39" si="79">+AQ28+AR28</f>
        <v>578393</v>
      </c>
      <c r="AT28" s="98">
        <f t="shared" si="13"/>
        <v>40.103685645424768</v>
      </c>
    </row>
    <row r="29" spans="1:46" x14ac:dyDescent="0.2">
      <c r="A29" s="20" t="s">
        <v>6</v>
      </c>
      <c r="B29" s="13">
        <v>74674</v>
      </c>
      <c r="C29" s="29">
        <v>730</v>
      </c>
      <c r="D29" s="13">
        <f>SUM(B29:C29)</f>
        <v>75404</v>
      </c>
      <c r="E29" s="13"/>
      <c r="F29" s="13"/>
      <c r="G29" s="83">
        <f t="shared" ref="G29:G37" si="80">+B29+E29</f>
        <v>74674</v>
      </c>
      <c r="H29" s="83">
        <f t="shared" ref="H29:H37" si="81">+C29+F29</f>
        <v>730</v>
      </c>
      <c r="I29" s="83">
        <f t="shared" ref="I29:I37" si="82">+G29+H29</f>
        <v>75404</v>
      </c>
      <c r="J29" s="80"/>
      <c r="K29" s="80"/>
      <c r="L29" s="80">
        <f t="shared" si="69"/>
        <v>74674</v>
      </c>
      <c r="M29" s="80">
        <f t="shared" si="70"/>
        <v>730</v>
      </c>
      <c r="N29" s="80">
        <f t="shared" ref="N29:N37" si="83">+L29+M29</f>
        <v>75404</v>
      </c>
      <c r="O29" s="80">
        <v>112632</v>
      </c>
      <c r="P29" s="80">
        <v>-730</v>
      </c>
      <c r="Q29" s="80">
        <f t="shared" si="72"/>
        <v>187306</v>
      </c>
      <c r="R29" s="80">
        <f t="shared" si="73"/>
        <v>0</v>
      </c>
      <c r="S29" s="80">
        <f t="shared" si="74"/>
        <v>187306</v>
      </c>
      <c r="T29" s="80">
        <v>186519</v>
      </c>
      <c r="U29" s="80"/>
      <c r="V29" s="80">
        <f t="shared" si="75"/>
        <v>186519</v>
      </c>
      <c r="W29" s="100">
        <f t="shared" si="6"/>
        <v>99.579831932773118</v>
      </c>
      <c r="Y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80"/>
      <c r="AR29" s="80"/>
      <c r="AS29" s="80">
        <f t="shared" si="79"/>
        <v>0</v>
      </c>
      <c r="AT29" s="100"/>
    </row>
    <row r="30" spans="1:46" x14ac:dyDescent="0.2">
      <c r="A30" s="20" t="s">
        <v>39</v>
      </c>
      <c r="B30" s="13">
        <v>6923</v>
      </c>
      <c r="C30" s="29"/>
      <c r="D30" s="13">
        <f t="shared" ref="D30:D37" si="84">SUM(B30:C30)</f>
        <v>6923</v>
      </c>
      <c r="E30" s="44"/>
      <c r="F30" s="13"/>
      <c r="G30" s="83">
        <f t="shared" si="80"/>
        <v>6923</v>
      </c>
      <c r="H30" s="83">
        <f t="shared" si="81"/>
        <v>0</v>
      </c>
      <c r="I30" s="83">
        <f t="shared" si="82"/>
        <v>6923</v>
      </c>
      <c r="J30" s="80">
        <v>6000</v>
      </c>
      <c r="K30" s="80"/>
      <c r="L30" s="80">
        <f t="shared" si="69"/>
        <v>12923</v>
      </c>
      <c r="M30" s="80">
        <f t="shared" si="70"/>
        <v>0</v>
      </c>
      <c r="N30" s="80">
        <f t="shared" si="83"/>
        <v>12923</v>
      </c>
      <c r="O30" s="80">
        <v>3470</v>
      </c>
      <c r="P30" s="80"/>
      <c r="Q30" s="80">
        <f t="shared" si="72"/>
        <v>16393</v>
      </c>
      <c r="R30" s="80">
        <f t="shared" si="73"/>
        <v>0</v>
      </c>
      <c r="S30" s="80">
        <f t="shared" si="74"/>
        <v>16393</v>
      </c>
      <c r="T30" s="80">
        <v>16393</v>
      </c>
      <c r="U30" s="80"/>
      <c r="V30" s="80">
        <f t="shared" si="75"/>
        <v>16393</v>
      </c>
      <c r="W30" s="100">
        <f t="shared" si="6"/>
        <v>100</v>
      </c>
      <c r="X30" s="40" t="s">
        <v>27</v>
      </c>
      <c r="Y30" s="3">
        <f t="shared" ref="Y30:AJ30" si="85">SUM(Y31:Y39)</f>
        <v>16075</v>
      </c>
      <c r="Z30" s="3">
        <f t="shared" si="85"/>
        <v>150433</v>
      </c>
      <c r="AA30" s="3">
        <f t="shared" si="85"/>
        <v>166508</v>
      </c>
      <c r="AB30" s="3">
        <f t="shared" si="85"/>
        <v>26730</v>
      </c>
      <c r="AC30" s="3">
        <f t="shared" si="85"/>
        <v>-93933</v>
      </c>
      <c r="AD30" s="3">
        <f t="shared" si="85"/>
        <v>42805</v>
      </c>
      <c r="AE30" s="3">
        <f t="shared" si="85"/>
        <v>56500</v>
      </c>
      <c r="AF30" s="3">
        <f t="shared" si="85"/>
        <v>99305</v>
      </c>
      <c r="AG30" s="3">
        <f t="shared" si="85"/>
        <v>1589975</v>
      </c>
      <c r="AH30" s="3">
        <f t="shared" si="85"/>
        <v>41943</v>
      </c>
      <c r="AI30" s="3">
        <f t="shared" si="85"/>
        <v>1632780</v>
      </c>
      <c r="AJ30" s="3">
        <f t="shared" si="85"/>
        <v>98443</v>
      </c>
      <c r="AK30" s="3">
        <f>SUM(AK31:AK39)</f>
        <v>1731223</v>
      </c>
      <c r="AL30" s="3">
        <f t="shared" ref="AL30:AO30" si="86">SUM(AL31:AL39)</f>
        <v>3292</v>
      </c>
      <c r="AM30" s="3">
        <f t="shared" si="86"/>
        <v>-42339</v>
      </c>
      <c r="AN30" s="3">
        <f t="shared" si="86"/>
        <v>1636072</v>
      </c>
      <c r="AO30" s="3">
        <f t="shared" si="86"/>
        <v>56104</v>
      </c>
      <c r="AP30" s="3">
        <f>SUM(AP31:AP39)</f>
        <v>1692176</v>
      </c>
      <c r="AQ30" s="3">
        <f>SUM(AQ31:AQ39)</f>
        <v>1636070</v>
      </c>
      <c r="AR30" s="3">
        <f t="shared" ref="AR30:AS30" si="87">SUM(AR31:AR39)</f>
        <v>56103</v>
      </c>
      <c r="AS30" s="3">
        <f t="shared" si="87"/>
        <v>1692173</v>
      </c>
      <c r="AT30" s="98">
        <f t="shared" si="13"/>
        <v>99.999822713476618</v>
      </c>
    </row>
    <row r="31" spans="1:46" x14ac:dyDescent="0.2">
      <c r="A31" s="20" t="s">
        <v>40</v>
      </c>
      <c r="B31" s="13">
        <v>280048</v>
      </c>
      <c r="C31" s="29"/>
      <c r="D31" s="13">
        <f t="shared" si="84"/>
        <v>280048</v>
      </c>
      <c r="E31" s="44"/>
      <c r="F31" s="13"/>
      <c r="G31" s="83">
        <f t="shared" si="80"/>
        <v>280048</v>
      </c>
      <c r="H31" s="83">
        <f t="shared" si="81"/>
        <v>0</v>
      </c>
      <c r="I31" s="83">
        <f t="shared" si="82"/>
        <v>280048</v>
      </c>
      <c r="J31" s="80"/>
      <c r="K31" s="80"/>
      <c r="L31" s="80">
        <f t="shared" si="69"/>
        <v>280048</v>
      </c>
      <c r="M31" s="80">
        <f t="shared" si="70"/>
        <v>0</v>
      </c>
      <c r="N31" s="80">
        <f t="shared" si="83"/>
        <v>280048</v>
      </c>
      <c r="O31" s="80">
        <v>-19834</v>
      </c>
      <c r="P31" s="80"/>
      <c r="Q31" s="80">
        <f t="shared" si="72"/>
        <v>260214</v>
      </c>
      <c r="R31" s="80">
        <f t="shared" si="73"/>
        <v>0</v>
      </c>
      <c r="S31" s="80">
        <f t="shared" si="74"/>
        <v>260214</v>
      </c>
      <c r="T31" s="80">
        <v>260213</v>
      </c>
      <c r="U31" s="80">
        <v>787</v>
      </c>
      <c r="V31" s="80">
        <f t="shared" si="75"/>
        <v>261000</v>
      </c>
      <c r="W31" s="100">
        <f t="shared" si="6"/>
        <v>100.30205907445411</v>
      </c>
      <c r="X31" t="s">
        <v>56</v>
      </c>
      <c r="Y31" s="2"/>
      <c r="Z31" s="29"/>
      <c r="AA31" s="13">
        <f>SUM(Y31:Z31)</f>
        <v>0</v>
      </c>
      <c r="AB31" s="13">
        <v>7851</v>
      </c>
      <c r="AC31" s="1"/>
      <c r="AD31" s="2">
        <f t="shared" ref="AD31:AD33" si="88">+Y31+AB31</f>
        <v>7851</v>
      </c>
      <c r="AE31" s="2">
        <f t="shared" ref="AE31:AE33" si="89">+Z31+AC31</f>
        <v>0</v>
      </c>
      <c r="AF31" s="2">
        <f t="shared" ref="AF31:AF33" si="90">+AD31+AE31</f>
        <v>7851</v>
      </c>
      <c r="AG31" s="1"/>
      <c r="AH31" s="1"/>
      <c r="AI31" s="2">
        <f>+AD31+AG31</f>
        <v>7851</v>
      </c>
      <c r="AJ31" s="2">
        <f>+AE31+AH31</f>
        <v>0</v>
      </c>
      <c r="AK31" s="2">
        <f>+AI31+AJ31</f>
        <v>7851</v>
      </c>
      <c r="AL31" s="2"/>
      <c r="AM31" s="2"/>
      <c r="AN31" s="2">
        <f>+AI31+AL31</f>
        <v>7851</v>
      </c>
      <c r="AO31" s="2">
        <f>+AJ31+AM31</f>
        <v>0</v>
      </c>
      <c r="AP31" s="2">
        <f>+AN31+AO31</f>
        <v>7851</v>
      </c>
      <c r="AQ31" s="80">
        <v>7851</v>
      </c>
      <c r="AR31" s="80"/>
      <c r="AS31" s="80">
        <f t="shared" si="79"/>
        <v>7851</v>
      </c>
      <c r="AT31" s="100">
        <f t="shared" si="13"/>
        <v>100</v>
      </c>
    </row>
    <row r="32" spans="1:46" x14ac:dyDescent="0.2">
      <c r="A32" s="20" t="s">
        <v>41</v>
      </c>
      <c r="B32" s="13">
        <v>70214</v>
      </c>
      <c r="C32" s="29">
        <v>126728</v>
      </c>
      <c r="D32" s="13">
        <f t="shared" si="84"/>
        <v>196942</v>
      </c>
      <c r="E32" s="44"/>
      <c r="F32" s="13"/>
      <c r="G32" s="83">
        <f t="shared" si="80"/>
        <v>70214</v>
      </c>
      <c r="H32" s="83">
        <f t="shared" si="81"/>
        <v>126728</v>
      </c>
      <c r="I32" s="83">
        <f t="shared" si="82"/>
        <v>196942</v>
      </c>
      <c r="J32" s="80"/>
      <c r="K32" s="80"/>
      <c r="L32" s="80">
        <f t="shared" si="69"/>
        <v>70214</v>
      </c>
      <c r="M32" s="80">
        <f t="shared" si="70"/>
        <v>126728</v>
      </c>
      <c r="N32" s="80">
        <f t="shared" si="83"/>
        <v>196942</v>
      </c>
      <c r="O32" s="80">
        <v>113096</v>
      </c>
      <c r="P32" s="80">
        <v>-126728</v>
      </c>
      <c r="Q32" s="80">
        <f t="shared" si="72"/>
        <v>183310</v>
      </c>
      <c r="R32" s="80">
        <f t="shared" si="73"/>
        <v>0</v>
      </c>
      <c r="S32" s="80">
        <f t="shared" si="74"/>
        <v>183310</v>
      </c>
      <c r="T32" s="80">
        <v>183309</v>
      </c>
      <c r="U32" s="80"/>
      <c r="V32" s="80">
        <f t="shared" si="75"/>
        <v>183309</v>
      </c>
      <c r="W32" s="100">
        <f t="shared" si="6"/>
        <v>99.999454476024212</v>
      </c>
      <c r="X32" t="s">
        <v>57</v>
      </c>
      <c r="Y32" s="13">
        <v>16075</v>
      </c>
      <c r="Z32" s="29">
        <v>100433</v>
      </c>
      <c r="AA32" s="13">
        <f>SUM(Y32:Z32)</f>
        <v>116508</v>
      </c>
      <c r="AB32" s="13">
        <v>18879</v>
      </c>
      <c r="AC32" s="1">
        <v>-93933</v>
      </c>
      <c r="AD32" s="2">
        <f t="shared" si="88"/>
        <v>34954</v>
      </c>
      <c r="AE32" s="2">
        <f t="shared" si="89"/>
        <v>6500</v>
      </c>
      <c r="AF32" s="2">
        <f t="shared" si="90"/>
        <v>41454</v>
      </c>
      <c r="AG32" s="1"/>
      <c r="AH32" s="1">
        <v>41943</v>
      </c>
      <c r="AI32" s="2">
        <f t="shared" ref="AI32:AI33" si="91">+AD32+AG32</f>
        <v>34954</v>
      </c>
      <c r="AJ32" s="2">
        <f t="shared" ref="AJ32:AJ33" si="92">+AE32+AH32</f>
        <v>48443</v>
      </c>
      <c r="AK32" s="2">
        <f t="shared" ref="AK32:AK33" si="93">+AI32+AJ32</f>
        <v>83397</v>
      </c>
      <c r="AL32" s="2">
        <v>3292</v>
      </c>
      <c r="AM32" s="2">
        <v>3161</v>
      </c>
      <c r="AN32" s="2">
        <f t="shared" ref="AN32:AN39" si="94">+AI32+AL32</f>
        <v>38246</v>
      </c>
      <c r="AO32" s="2">
        <f t="shared" ref="AO32:AO39" si="95">+AJ32+AM32</f>
        <v>51604</v>
      </c>
      <c r="AP32" s="2">
        <f t="shared" ref="AP32:AP39" si="96">+AN32+AO32</f>
        <v>89850</v>
      </c>
      <c r="AQ32" s="80">
        <v>38244</v>
      </c>
      <c r="AR32" s="80">
        <v>51603</v>
      </c>
      <c r="AS32" s="80">
        <f t="shared" si="79"/>
        <v>89847</v>
      </c>
      <c r="AT32" s="100">
        <f t="shared" si="13"/>
        <v>99.996661101836395</v>
      </c>
    </row>
    <row r="33" spans="1:46" x14ac:dyDescent="0.2">
      <c r="A33" s="28" t="s">
        <v>42</v>
      </c>
      <c r="B33" s="13">
        <v>2636197</v>
      </c>
      <c r="C33" s="29">
        <v>37</v>
      </c>
      <c r="D33" s="13">
        <f t="shared" si="84"/>
        <v>2636234</v>
      </c>
      <c r="E33" s="44"/>
      <c r="F33" s="13"/>
      <c r="G33" s="83">
        <f t="shared" si="80"/>
        <v>2636197</v>
      </c>
      <c r="H33" s="83">
        <f t="shared" si="81"/>
        <v>37</v>
      </c>
      <c r="I33" s="83">
        <f t="shared" si="82"/>
        <v>2636234</v>
      </c>
      <c r="J33" s="80"/>
      <c r="K33" s="80"/>
      <c r="L33" s="80">
        <f t="shared" si="69"/>
        <v>2636197</v>
      </c>
      <c r="M33" s="80">
        <f t="shared" si="70"/>
        <v>37</v>
      </c>
      <c r="N33" s="80">
        <f t="shared" si="83"/>
        <v>2636234</v>
      </c>
      <c r="O33" s="80">
        <v>-2357886</v>
      </c>
      <c r="P33" s="80">
        <v>-37</v>
      </c>
      <c r="Q33" s="80">
        <f t="shared" si="72"/>
        <v>278311</v>
      </c>
      <c r="R33" s="80">
        <f t="shared" si="73"/>
        <v>0</v>
      </c>
      <c r="S33" s="80">
        <f t="shared" si="74"/>
        <v>278311</v>
      </c>
      <c r="T33" s="80">
        <v>242401</v>
      </c>
      <c r="U33" s="80">
        <v>39</v>
      </c>
      <c r="V33" s="80">
        <f t="shared" si="75"/>
        <v>242440</v>
      </c>
      <c r="W33" s="100">
        <f t="shared" si="6"/>
        <v>87.111181376230178</v>
      </c>
      <c r="X33" t="s">
        <v>78</v>
      </c>
      <c r="Y33" s="18"/>
      <c r="Z33" s="61">
        <v>50000</v>
      </c>
      <c r="AA33" s="13">
        <f>SUM(Y33:Z33)</f>
        <v>50000</v>
      </c>
      <c r="AB33" s="1"/>
      <c r="AC33" s="1"/>
      <c r="AD33" s="2">
        <f t="shared" si="88"/>
        <v>0</v>
      </c>
      <c r="AE33" s="2">
        <f t="shared" si="89"/>
        <v>50000</v>
      </c>
      <c r="AF33" s="2">
        <f t="shared" si="90"/>
        <v>50000</v>
      </c>
      <c r="AG33" s="1"/>
      <c r="AH33" s="1"/>
      <c r="AI33" s="2">
        <f t="shared" si="91"/>
        <v>0</v>
      </c>
      <c r="AJ33" s="2">
        <f t="shared" si="92"/>
        <v>50000</v>
      </c>
      <c r="AK33" s="2">
        <f t="shared" si="93"/>
        <v>50000</v>
      </c>
      <c r="AL33" s="2"/>
      <c r="AM33" s="2">
        <v>-45500</v>
      </c>
      <c r="AN33" s="2">
        <f t="shared" si="94"/>
        <v>0</v>
      </c>
      <c r="AO33" s="2">
        <f t="shared" si="95"/>
        <v>4500</v>
      </c>
      <c r="AP33" s="2">
        <f t="shared" si="96"/>
        <v>4500</v>
      </c>
      <c r="AQ33" s="80"/>
      <c r="AR33" s="80">
        <v>4500</v>
      </c>
      <c r="AS33" s="80">
        <f t="shared" si="79"/>
        <v>4500</v>
      </c>
      <c r="AT33" s="100">
        <f t="shared" si="13"/>
        <v>100</v>
      </c>
    </row>
    <row r="34" spans="1:46" x14ac:dyDescent="0.2">
      <c r="A34" s="28" t="s">
        <v>43</v>
      </c>
      <c r="B34" s="13">
        <v>633770</v>
      </c>
      <c r="C34" s="29"/>
      <c r="D34" s="13">
        <f t="shared" si="84"/>
        <v>633770</v>
      </c>
      <c r="E34" s="44"/>
      <c r="F34" s="13"/>
      <c r="G34" s="83">
        <f t="shared" si="80"/>
        <v>633770</v>
      </c>
      <c r="H34" s="83">
        <f t="shared" si="81"/>
        <v>0</v>
      </c>
      <c r="I34" s="83">
        <f t="shared" si="82"/>
        <v>633770</v>
      </c>
      <c r="J34" s="80">
        <v>2845</v>
      </c>
      <c r="K34" s="80"/>
      <c r="L34" s="80">
        <f t="shared" si="69"/>
        <v>636615</v>
      </c>
      <c r="M34" s="80">
        <f t="shared" si="70"/>
        <v>0</v>
      </c>
      <c r="N34" s="80">
        <f t="shared" si="83"/>
        <v>636615</v>
      </c>
      <c r="O34" s="80">
        <v>-431533</v>
      </c>
      <c r="P34" s="80"/>
      <c r="Q34" s="80">
        <f t="shared" si="72"/>
        <v>205082</v>
      </c>
      <c r="R34" s="80">
        <f t="shared" si="73"/>
        <v>0</v>
      </c>
      <c r="S34" s="80">
        <f t="shared" si="74"/>
        <v>205082</v>
      </c>
      <c r="T34" s="80">
        <v>81497</v>
      </c>
      <c r="U34" s="80"/>
      <c r="V34" s="80">
        <f t="shared" si="75"/>
        <v>81497</v>
      </c>
      <c r="W34" s="100">
        <f t="shared" si="6"/>
        <v>39.73873865088111</v>
      </c>
      <c r="X34" s="94" t="s">
        <v>103</v>
      </c>
      <c r="Y34" s="3"/>
      <c r="Z34" s="14"/>
      <c r="AA34" s="3"/>
      <c r="AB34" s="1"/>
      <c r="AC34" s="1"/>
      <c r="AD34" s="1"/>
      <c r="AE34" s="1"/>
      <c r="AF34" s="1"/>
      <c r="AG34" s="1"/>
      <c r="AH34" s="1"/>
      <c r="AI34" s="2">
        <f t="shared" ref="AI34:AI39" si="97">+AD34+AG34</f>
        <v>0</v>
      </c>
      <c r="AJ34" s="2">
        <f t="shared" ref="AJ34:AJ39" si="98">+AE34+AH34</f>
        <v>0</v>
      </c>
      <c r="AK34" s="2">
        <f t="shared" ref="AK34:AK39" si="99">+AI34+AJ34</f>
        <v>0</v>
      </c>
      <c r="AL34" s="2"/>
      <c r="AM34" s="2"/>
      <c r="AN34" s="2"/>
      <c r="AO34" s="2"/>
      <c r="AP34" s="2"/>
      <c r="AQ34" s="80"/>
      <c r="AR34" s="80"/>
      <c r="AS34" s="80"/>
      <c r="AT34" s="100"/>
    </row>
    <row r="35" spans="1:46" x14ac:dyDescent="0.2">
      <c r="A35" s="28" t="s">
        <v>44</v>
      </c>
      <c r="B35" s="13"/>
      <c r="C35" s="29"/>
      <c r="D35" s="13">
        <f t="shared" si="84"/>
        <v>0</v>
      </c>
      <c r="E35" s="44"/>
      <c r="F35" s="13"/>
      <c r="G35" s="83">
        <f t="shared" si="80"/>
        <v>0</v>
      </c>
      <c r="H35" s="83">
        <f t="shared" si="81"/>
        <v>0</v>
      </c>
      <c r="I35" s="83">
        <f t="shared" si="82"/>
        <v>0</v>
      </c>
      <c r="J35" s="80"/>
      <c r="K35" s="80"/>
      <c r="L35" s="80">
        <f t="shared" si="69"/>
        <v>0</v>
      </c>
      <c r="M35" s="80">
        <f t="shared" si="70"/>
        <v>0</v>
      </c>
      <c r="N35" s="80">
        <f t="shared" si="83"/>
        <v>0</v>
      </c>
      <c r="O35" s="80">
        <v>67804</v>
      </c>
      <c r="P35" s="80"/>
      <c r="Q35" s="80">
        <f t="shared" si="72"/>
        <v>67804</v>
      </c>
      <c r="R35" s="80">
        <f t="shared" si="73"/>
        <v>0</v>
      </c>
      <c r="S35" s="80">
        <f t="shared" si="74"/>
        <v>67804</v>
      </c>
      <c r="T35" s="80">
        <v>67804</v>
      </c>
      <c r="U35" s="80"/>
      <c r="V35" s="80">
        <f t="shared" si="75"/>
        <v>67804</v>
      </c>
      <c r="W35" s="100">
        <f t="shared" si="6"/>
        <v>100</v>
      </c>
      <c r="X35" s="95" t="s">
        <v>98</v>
      </c>
      <c r="Y35" s="13"/>
      <c r="Z35" s="14"/>
      <c r="AA35" s="3"/>
      <c r="AB35" s="1"/>
      <c r="AC35" s="1"/>
      <c r="AD35" s="1"/>
      <c r="AE35" s="1"/>
      <c r="AF35" s="1"/>
      <c r="AG35" s="2">
        <v>452952</v>
      </c>
      <c r="AH35" s="1"/>
      <c r="AI35" s="2">
        <f t="shared" si="97"/>
        <v>452952</v>
      </c>
      <c r="AJ35" s="2">
        <f t="shared" si="98"/>
        <v>0</v>
      </c>
      <c r="AK35" s="2">
        <f t="shared" si="99"/>
        <v>452952</v>
      </c>
      <c r="AL35" s="2"/>
      <c r="AM35" s="2"/>
      <c r="AN35" s="2">
        <f t="shared" si="94"/>
        <v>452952</v>
      </c>
      <c r="AO35" s="2">
        <f t="shared" si="95"/>
        <v>0</v>
      </c>
      <c r="AP35" s="2">
        <f t="shared" si="96"/>
        <v>452952</v>
      </c>
      <c r="AQ35" s="80">
        <v>452952</v>
      </c>
      <c r="AR35" s="80"/>
      <c r="AS35" s="80">
        <f t="shared" si="79"/>
        <v>452952</v>
      </c>
      <c r="AT35" s="100">
        <f t="shared" si="13"/>
        <v>100</v>
      </c>
    </row>
    <row r="36" spans="1:46" x14ac:dyDescent="0.2">
      <c r="A36" s="28" t="s">
        <v>45</v>
      </c>
      <c r="B36" s="3"/>
      <c r="C36" s="14"/>
      <c r="D36" s="13">
        <f t="shared" si="84"/>
        <v>0</v>
      </c>
      <c r="E36" s="44"/>
      <c r="F36" s="13"/>
      <c r="G36" s="83">
        <f t="shared" si="80"/>
        <v>0</v>
      </c>
      <c r="H36" s="83">
        <f t="shared" si="81"/>
        <v>0</v>
      </c>
      <c r="I36" s="83">
        <f t="shared" si="82"/>
        <v>0</v>
      </c>
      <c r="J36" s="80"/>
      <c r="K36" s="80"/>
      <c r="L36" s="80">
        <f t="shared" si="69"/>
        <v>0</v>
      </c>
      <c r="M36" s="80">
        <f t="shared" si="70"/>
        <v>0</v>
      </c>
      <c r="N36" s="80">
        <f t="shared" si="83"/>
        <v>0</v>
      </c>
      <c r="O36" s="80">
        <v>577</v>
      </c>
      <c r="P36" s="80"/>
      <c r="Q36" s="80">
        <f t="shared" si="72"/>
        <v>577</v>
      </c>
      <c r="R36" s="80">
        <f t="shared" si="73"/>
        <v>0</v>
      </c>
      <c r="S36" s="80">
        <f t="shared" si="74"/>
        <v>577</v>
      </c>
      <c r="T36" s="80">
        <v>576</v>
      </c>
      <c r="U36" s="80"/>
      <c r="V36" s="80">
        <f t="shared" si="75"/>
        <v>576</v>
      </c>
      <c r="W36" s="100">
        <f t="shared" si="6"/>
        <v>99.826689774696703</v>
      </c>
      <c r="X36" s="95" t="s">
        <v>99</v>
      </c>
      <c r="Y36" s="3"/>
      <c r="Z36" s="14"/>
      <c r="AA36" s="3"/>
      <c r="AB36" s="1"/>
      <c r="AC36" s="1"/>
      <c r="AD36" s="1"/>
      <c r="AE36" s="1"/>
      <c r="AF36" s="1"/>
      <c r="AG36" s="2">
        <v>234022</v>
      </c>
      <c r="AH36" s="1"/>
      <c r="AI36" s="2">
        <f t="shared" si="97"/>
        <v>234022</v>
      </c>
      <c r="AJ36" s="2">
        <f t="shared" si="98"/>
        <v>0</v>
      </c>
      <c r="AK36" s="2">
        <f t="shared" si="99"/>
        <v>234022</v>
      </c>
      <c r="AL36" s="2"/>
      <c r="AM36" s="2"/>
      <c r="AN36" s="2">
        <f t="shared" si="94"/>
        <v>234022</v>
      </c>
      <c r="AO36" s="2">
        <f t="shared" si="95"/>
        <v>0</v>
      </c>
      <c r="AP36" s="2">
        <f t="shared" si="96"/>
        <v>234022</v>
      </c>
      <c r="AQ36" s="80">
        <v>234022</v>
      </c>
      <c r="AR36" s="80"/>
      <c r="AS36" s="80">
        <f t="shared" si="79"/>
        <v>234022</v>
      </c>
      <c r="AT36" s="100">
        <f t="shared" si="13"/>
        <v>100</v>
      </c>
    </row>
    <row r="37" spans="1:46" x14ac:dyDescent="0.2">
      <c r="A37" s="28" t="s">
        <v>46</v>
      </c>
      <c r="B37" s="13"/>
      <c r="C37" s="29"/>
      <c r="D37" s="13">
        <f t="shared" si="84"/>
        <v>0</v>
      </c>
      <c r="E37" s="44"/>
      <c r="F37" s="13"/>
      <c r="G37" s="83">
        <f t="shared" si="80"/>
        <v>0</v>
      </c>
      <c r="H37" s="83">
        <f t="shared" si="81"/>
        <v>0</v>
      </c>
      <c r="I37" s="83">
        <f t="shared" si="82"/>
        <v>0</v>
      </c>
      <c r="J37" s="80"/>
      <c r="K37" s="80"/>
      <c r="L37" s="80">
        <f t="shared" si="69"/>
        <v>0</v>
      </c>
      <c r="M37" s="80">
        <f t="shared" si="70"/>
        <v>0</v>
      </c>
      <c r="N37" s="80">
        <f t="shared" si="83"/>
        <v>0</v>
      </c>
      <c r="O37" s="80">
        <f>1346+19403</f>
        <v>20749</v>
      </c>
      <c r="P37" s="80"/>
      <c r="Q37" s="80">
        <f t="shared" si="72"/>
        <v>20749</v>
      </c>
      <c r="R37" s="80">
        <f t="shared" si="73"/>
        <v>0</v>
      </c>
      <c r="S37" s="80">
        <f t="shared" si="74"/>
        <v>20749</v>
      </c>
      <c r="T37" s="80">
        <v>20748</v>
      </c>
      <c r="U37" s="80"/>
      <c r="V37" s="80">
        <f t="shared" si="75"/>
        <v>20748</v>
      </c>
      <c r="W37" s="100">
        <f t="shared" si="6"/>
        <v>99.995180490626055</v>
      </c>
      <c r="X37" s="95" t="s">
        <v>100</v>
      </c>
      <c r="Y37" s="3"/>
      <c r="Z37" s="14"/>
      <c r="AA37" s="3"/>
      <c r="AB37" s="1"/>
      <c r="AC37" s="1"/>
      <c r="AD37" s="1"/>
      <c r="AE37" s="1"/>
      <c r="AF37" s="1"/>
      <c r="AG37" s="2">
        <v>206541</v>
      </c>
      <c r="AH37" s="1"/>
      <c r="AI37" s="2">
        <f t="shared" si="97"/>
        <v>206541</v>
      </c>
      <c r="AJ37" s="2">
        <f t="shared" si="98"/>
        <v>0</v>
      </c>
      <c r="AK37" s="2">
        <f t="shared" si="99"/>
        <v>206541</v>
      </c>
      <c r="AL37" s="2"/>
      <c r="AM37" s="2"/>
      <c r="AN37" s="2">
        <f t="shared" si="94"/>
        <v>206541</v>
      </c>
      <c r="AO37" s="2">
        <f t="shared" si="95"/>
        <v>0</v>
      </c>
      <c r="AP37" s="2">
        <f t="shared" si="96"/>
        <v>206541</v>
      </c>
      <c r="AQ37" s="80">
        <v>206541</v>
      </c>
      <c r="AR37" s="80"/>
      <c r="AS37" s="80">
        <f t="shared" si="79"/>
        <v>206541</v>
      </c>
      <c r="AT37" s="100">
        <f t="shared" si="13"/>
        <v>100</v>
      </c>
    </row>
    <row r="38" spans="1:46" x14ac:dyDescent="0.2">
      <c r="A38" s="20"/>
      <c r="B38" s="13"/>
      <c r="C38" s="29"/>
      <c r="D38" s="13"/>
      <c r="E38" s="44"/>
      <c r="F38" s="44"/>
      <c r="G38" s="44"/>
      <c r="H38" s="44"/>
      <c r="I38" s="44"/>
      <c r="J38" s="13"/>
      <c r="K38" s="13"/>
      <c r="L38" s="13"/>
      <c r="M38" s="13"/>
      <c r="N38" s="13"/>
      <c r="O38" s="13"/>
      <c r="P38" s="13"/>
      <c r="Q38" s="80">
        <f>+L38+O38</f>
        <v>0</v>
      </c>
      <c r="R38" s="13"/>
      <c r="S38" s="13"/>
      <c r="T38" s="13"/>
      <c r="U38" s="13"/>
      <c r="V38" s="13"/>
      <c r="W38" s="100"/>
      <c r="X38" s="95" t="s">
        <v>101</v>
      </c>
      <c r="Y38" s="3"/>
      <c r="Z38" s="14"/>
      <c r="AA38" s="3"/>
      <c r="AB38" s="1"/>
      <c r="AC38" s="1"/>
      <c r="AD38" s="1"/>
      <c r="AE38" s="1"/>
      <c r="AF38" s="1"/>
      <c r="AG38" s="2">
        <v>518001</v>
      </c>
      <c r="AH38" s="1"/>
      <c r="AI38" s="2">
        <f t="shared" si="97"/>
        <v>518001</v>
      </c>
      <c r="AJ38" s="2">
        <f t="shared" si="98"/>
        <v>0</v>
      </c>
      <c r="AK38" s="2">
        <f t="shared" si="99"/>
        <v>518001</v>
      </c>
      <c r="AL38" s="2"/>
      <c r="AM38" s="2"/>
      <c r="AN38" s="2">
        <f t="shared" si="94"/>
        <v>518001</v>
      </c>
      <c r="AO38" s="2">
        <f t="shared" si="95"/>
        <v>0</v>
      </c>
      <c r="AP38" s="2">
        <f t="shared" si="96"/>
        <v>518001</v>
      </c>
      <c r="AQ38" s="13">
        <v>518001</v>
      </c>
      <c r="AR38" s="13"/>
      <c r="AS38" s="13">
        <f t="shared" si="79"/>
        <v>518001</v>
      </c>
      <c r="AT38" s="100">
        <f t="shared" si="13"/>
        <v>100</v>
      </c>
    </row>
    <row r="39" spans="1:46" x14ac:dyDescent="0.2">
      <c r="A39" s="21" t="s">
        <v>47</v>
      </c>
      <c r="B39" s="3">
        <f t="shared" ref="B39:T39" si="100">SUM(B40:B42)</f>
        <v>10191088</v>
      </c>
      <c r="C39" s="3">
        <f t="shared" si="100"/>
        <v>0</v>
      </c>
      <c r="D39" s="3">
        <f t="shared" si="100"/>
        <v>10191088</v>
      </c>
      <c r="E39" s="3">
        <f t="shared" si="100"/>
        <v>0</v>
      </c>
      <c r="F39" s="3">
        <f t="shared" si="100"/>
        <v>0</v>
      </c>
      <c r="G39" s="3">
        <f t="shared" si="100"/>
        <v>10191088</v>
      </c>
      <c r="H39" s="3">
        <f t="shared" si="100"/>
        <v>0</v>
      </c>
      <c r="I39" s="3">
        <f t="shared" si="100"/>
        <v>10191088</v>
      </c>
      <c r="J39" s="3">
        <f t="shared" si="100"/>
        <v>0</v>
      </c>
      <c r="K39" s="3">
        <f t="shared" si="100"/>
        <v>0</v>
      </c>
      <c r="L39" s="3">
        <f t="shared" si="100"/>
        <v>10191088</v>
      </c>
      <c r="M39" s="3">
        <f t="shared" si="100"/>
        <v>0</v>
      </c>
      <c r="N39" s="3">
        <f t="shared" si="100"/>
        <v>10191088</v>
      </c>
      <c r="O39" s="3">
        <f t="shared" si="100"/>
        <v>-9724425</v>
      </c>
      <c r="P39" s="3">
        <f t="shared" si="100"/>
        <v>0</v>
      </c>
      <c r="Q39" s="3">
        <f t="shared" si="100"/>
        <v>466663</v>
      </c>
      <c r="R39" s="3">
        <f t="shared" si="100"/>
        <v>0</v>
      </c>
      <c r="S39" s="3">
        <f t="shared" si="100"/>
        <v>466663</v>
      </c>
      <c r="T39" s="3">
        <f t="shared" si="100"/>
        <v>466601</v>
      </c>
      <c r="U39" s="3">
        <f>SUM(U40:U42)</f>
        <v>0</v>
      </c>
      <c r="V39" s="3">
        <f>SUM(V40:V42)</f>
        <v>466601</v>
      </c>
      <c r="W39" s="98">
        <f t="shared" si="6"/>
        <v>99.986714181325709</v>
      </c>
      <c r="X39" s="96" t="s">
        <v>102</v>
      </c>
      <c r="Y39" s="3"/>
      <c r="Z39" s="14"/>
      <c r="AA39" s="3"/>
      <c r="AB39" s="1"/>
      <c r="AC39" s="1"/>
      <c r="AD39" s="1"/>
      <c r="AE39" s="1"/>
      <c r="AF39" s="1"/>
      <c r="AG39" s="2">
        <v>178459</v>
      </c>
      <c r="AH39" s="1"/>
      <c r="AI39" s="2">
        <f t="shared" si="97"/>
        <v>178459</v>
      </c>
      <c r="AJ39" s="2">
        <f t="shared" si="98"/>
        <v>0</v>
      </c>
      <c r="AK39" s="2">
        <f t="shared" si="99"/>
        <v>178459</v>
      </c>
      <c r="AL39" s="2"/>
      <c r="AM39" s="2"/>
      <c r="AN39" s="2">
        <f t="shared" si="94"/>
        <v>178459</v>
      </c>
      <c r="AO39" s="2">
        <f t="shared" si="95"/>
        <v>0</v>
      </c>
      <c r="AP39" s="2">
        <f t="shared" si="96"/>
        <v>178459</v>
      </c>
      <c r="AQ39" s="2">
        <v>178459</v>
      </c>
      <c r="AR39" s="3"/>
      <c r="AS39" s="13">
        <f t="shared" si="79"/>
        <v>178459</v>
      </c>
      <c r="AT39" s="100">
        <f t="shared" si="13"/>
        <v>100</v>
      </c>
    </row>
    <row r="40" spans="1:46" x14ac:dyDescent="0.2">
      <c r="A40" s="20" t="s">
        <v>126</v>
      </c>
      <c r="B40" s="2"/>
      <c r="C40" s="25"/>
      <c r="D40" s="2"/>
      <c r="E40" s="64"/>
      <c r="F40" s="2"/>
      <c r="G40" s="81"/>
      <c r="H40" s="81"/>
      <c r="I40" s="81"/>
      <c r="J40" s="2"/>
      <c r="K40" s="2"/>
      <c r="L40" s="2"/>
      <c r="M40" s="2"/>
      <c r="N40" s="2"/>
      <c r="O40" s="2"/>
      <c r="P40" s="2"/>
      <c r="Q40" s="2"/>
      <c r="R40" s="2"/>
      <c r="S40" s="2"/>
      <c r="T40" s="2">
        <v>13</v>
      </c>
      <c r="U40" s="2"/>
      <c r="V40" s="80">
        <f t="shared" ref="V40:V42" si="101">+T40+U40</f>
        <v>13</v>
      </c>
      <c r="W40" s="100"/>
      <c r="X40" s="102"/>
      <c r="Y40" s="3"/>
      <c r="Z40" s="14"/>
      <c r="AA40" s="3"/>
      <c r="AB40" s="1"/>
      <c r="AC40" s="1"/>
      <c r="AD40" s="1"/>
      <c r="AE40" s="1"/>
      <c r="AF40" s="1"/>
      <c r="AG40" s="2"/>
      <c r="AH40" s="1"/>
      <c r="AI40" s="2"/>
      <c r="AJ40" s="2"/>
      <c r="AK40" s="2"/>
      <c r="AL40" s="2"/>
      <c r="AM40" s="2"/>
      <c r="AN40" s="2"/>
      <c r="AO40" s="2"/>
      <c r="AP40" s="2"/>
      <c r="AQ40" s="3"/>
      <c r="AR40" s="3"/>
      <c r="AS40" s="3"/>
      <c r="AT40" s="98"/>
    </row>
    <row r="41" spans="1:46" x14ac:dyDescent="0.2">
      <c r="A41" s="28" t="s">
        <v>48</v>
      </c>
      <c r="B41" s="13">
        <v>10191088</v>
      </c>
      <c r="C41" s="29"/>
      <c r="D41" s="13">
        <f>SUM(B41:C41)</f>
        <v>10191088</v>
      </c>
      <c r="E41" s="44"/>
      <c r="F41" s="13"/>
      <c r="G41" s="83">
        <f t="shared" ref="G41" si="102">+B41+E41</f>
        <v>10191088</v>
      </c>
      <c r="H41" s="83">
        <f t="shared" ref="H41" si="103">+C41+F41</f>
        <v>0</v>
      </c>
      <c r="I41" s="83">
        <f t="shared" ref="I41" si="104">+G41+H41</f>
        <v>10191088</v>
      </c>
      <c r="J41" s="80"/>
      <c r="K41" s="80"/>
      <c r="L41" s="80">
        <f>+G41+J41</f>
        <v>10191088</v>
      </c>
      <c r="M41" s="80">
        <f>+H41+K41</f>
        <v>0</v>
      </c>
      <c r="N41" s="80">
        <f t="shared" ref="N41" si="105">+L41+M41</f>
        <v>10191088</v>
      </c>
      <c r="O41" s="80">
        <v>-9724425</v>
      </c>
      <c r="P41" s="80"/>
      <c r="Q41" s="80">
        <f>+L41+O41</f>
        <v>466663</v>
      </c>
      <c r="R41" s="80">
        <f>+M41+P41</f>
        <v>0</v>
      </c>
      <c r="S41" s="80">
        <f t="shared" ref="S41" si="106">+Q41+R41</f>
        <v>466663</v>
      </c>
      <c r="T41" s="80">
        <v>465013</v>
      </c>
      <c r="U41" s="80"/>
      <c r="V41" s="80">
        <f t="shared" si="101"/>
        <v>465013</v>
      </c>
      <c r="W41" s="100">
        <f t="shared" si="6"/>
        <v>99.646425793345514</v>
      </c>
      <c r="Y41" s="3"/>
      <c r="Z41" s="14"/>
      <c r="AA41" s="3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80"/>
      <c r="AR41" s="80"/>
      <c r="AS41" s="80"/>
      <c r="AT41" s="100"/>
    </row>
    <row r="42" spans="1:46" x14ac:dyDescent="0.2">
      <c r="A42" s="20" t="s">
        <v>107</v>
      </c>
      <c r="B42" s="13"/>
      <c r="C42" s="29"/>
      <c r="D42" s="13"/>
      <c r="E42" s="44"/>
      <c r="F42" s="44"/>
      <c r="G42" s="44"/>
      <c r="H42" s="44"/>
      <c r="I42" s="44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>
        <v>1575</v>
      </c>
      <c r="U42" s="13"/>
      <c r="V42" s="80">
        <f t="shared" si="101"/>
        <v>1575</v>
      </c>
      <c r="W42" s="100"/>
      <c r="X42" s="75" t="s">
        <v>5</v>
      </c>
      <c r="Y42" s="3">
        <f>SUM(Y43:Y45)</f>
        <v>1534586</v>
      </c>
      <c r="Z42" s="14">
        <f>SUM(Z43:Z45)</f>
        <v>0</v>
      </c>
      <c r="AA42" s="3">
        <f>SUM(AA43:AA45)</f>
        <v>1534586</v>
      </c>
      <c r="AB42" s="3">
        <f t="shared" ref="AB42:AK42" si="107">SUM(AB43:AB45)</f>
        <v>2347992</v>
      </c>
      <c r="AC42" s="3">
        <f t="shared" si="107"/>
        <v>0</v>
      </c>
      <c r="AD42" s="3">
        <f t="shared" si="107"/>
        <v>3882578</v>
      </c>
      <c r="AE42" s="3">
        <f t="shared" si="107"/>
        <v>0</v>
      </c>
      <c r="AF42" s="3">
        <f t="shared" si="107"/>
        <v>3882578</v>
      </c>
      <c r="AG42" s="3">
        <f t="shared" si="107"/>
        <v>-2579465</v>
      </c>
      <c r="AH42" s="3">
        <f t="shared" si="107"/>
        <v>0</v>
      </c>
      <c r="AI42" s="3">
        <f t="shared" si="107"/>
        <v>1303113</v>
      </c>
      <c r="AJ42" s="3">
        <f t="shared" si="107"/>
        <v>0</v>
      </c>
      <c r="AK42" s="3">
        <f t="shared" si="107"/>
        <v>1303113</v>
      </c>
      <c r="AL42" s="3">
        <f t="shared" ref="AL42:AS42" si="108">SUM(AL43:AL45)</f>
        <v>-830382</v>
      </c>
      <c r="AM42" s="3">
        <f t="shared" si="108"/>
        <v>0</v>
      </c>
      <c r="AN42" s="3">
        <f t="shared" si="108"/>
        <v>472731</v>
      </c>
      <c r="AO42" s="3">
        <f t="shared" si="108"/>
        <v>0</v>
      </c>
      <c r="AP42" s="3">
        <f t="shared" si="108"/>
        <v>472731</v>
      </c>
      <c r="AQ42" s="3">
        <f t="shared" si="108"/>
        <v>0</v>
      </c>
      <c r="AR42" s="3">
        <f t="shared" si="108"/>
        <v>0</v>
      </c>
      <c r="AS42" s="3">
        <f t="shared" si="108"/>
        <v>0</v>
      </c>
      <c r="AT42" s="98">
        <f t="shared" si="13"/>
        <v>0</v>
      </c>
    </row>
    <row r="43" spans="1:46" x14ac:dyDescent="0.2">
      <c r="A43" s="21" t="s">
        <v>49</v>
      </c>
      <c r="B43" s="3">
        <f>SUM(B44)</f>
        <v>50000</v>
      </c>
      <c r="C43" s="14">
        <f>SUM(C44)</f>
        <v>0</v>
      </c>
      <c r="D43" s="3">
        <f>SUM(D44)</f>
        <v>50000</v>
      </c>
      <c r="E43" s="3">
        <f t="shared" ref="E43:N43" si="109">SUM(E44)</f>
        <v>0</v>
      </c>
      <c r="F43" s="3">
        <f t="shared" si="109"/>
        <v>0</v>
      </c>
      <c r="G43" s="3">
        <f t="shared" si="109"/>
        <v>50000</v>
      </c>
      <c r="H43" s="3">
        <f t="shared" si="109"/>
        <v>0</v>
      </c>
      <c r="I43" s="3">
        <f t="shared" si="109"/>
        <v>50000</v>
      </c>
      <c r="J43" s="3">
        <f t="shared" si="109"/>
        <v>0</v>
      </c>
      <c r="K43" s="3">
        <f t="shared" si="109"/>
        <v>0</v>
      </c>
      <c r="L43" s="3">
        <f t="shared" si="109"/>
        <v>50000</v>
      </c>
      <c r="M43" s="3">
        <f t="shared" si="109"/>
        <v>0</v>
      </c>
      <c r="N43" s="3">
        <f t="shared" si="109"/>
        <v>50000</v>
      </c>
      <c r="O43" s="3">
        <f t="shared" ref="O43:R43" si="110">SUM(O44:O45)</f>
        <v>20358</v>
      </c>
      <c r="P43" s="3">
        <f t="shared" si="110"/>
        <v>0</v>
      </c>
      <c r="Q43" s="3">
        <f t="shared" si="110"/>
        <v>70358</v>
      </c>
      <c r="R43" s="3">
        <f t="shared" si="110"/>
        <v>0</v>
      </c>
      <c r="S43" s="3">
        <f>SUM(S44:S45)</f>
        <v>70358</v>
      </c>
      <c r="T43" s="3">
        <f t="shared" ref="T43:V43" si="111">SUM(T44:T45)</f>
        <v>1000</v>
      </c>
      <c r="U43" s="3">
        <f t="shared" si="111"/>
        <v>241</v>
      </c>
      <c r="V43" s="3">
        <f t="shared" si="111"/>
        <v>1241</v>
      </c>
      <c r="W43" s="98">
        <f t="shared" si="6"/>
        <v>1.763836379658319</v>
      </c>
      <c r="X43" s="49" t="s">
        <v>9</v>
      </c>
      <c r="Y43" s="47">
        <v>1489586</v>
      </c>
      <c r="Z43" s="25"/>
      <c r="AA43" s="13">
        <f>SUM(Y43:Z43)</f>
        <v>1489586</v>
      </c>
      <c r="AB43" s="13">
        <v>2349200</v>
      </c>
      <c r="AC43" s="1"/>
      <c r="AD43" s="2">
        <f t="shared" ref="AD43" si="112">+Y43+AB43</f>
        <v>3838786</v>
      </c>
      <c r="AE43" s="2">
        <f t="shared" ref="AE43" si="113">+Z43+AC43</f>
        <v>0</v>
      </c>
      <c r="AF43" s="2">
        <f t="shared" ref="AF43" si="114">+AD43+AE43</f>
        <v>3838786</v>
      </c>
      <c r="AG43" s="1">
        <v>-2579465</v>
      </c>
      <c r="AH43" s="1"/>
      <c r="AI43" s="2">
        <f t="shared" ref="AI43" si="115">+AD43+AG43</f>
        <v>1259321</v>
      </c>
      <c r="AJ43" s="2">
        <f t="shared" ref="AJ43" si="116">+AE43+AH43</f>
        <v>0</v>
      </c>
      <c r="AK43" s="2">
        <f t="shared" ref="AK43" si="117">+AI43+AJ43</f>
        <v>1259321</v>
      </c>
      <c r="AL43" s="1">
        <v>-830382</v>
      </c>
      <c r="AM43" s="1"/>
      <c r="AN43" s="2">
        <f t="shared" ref="AN43:AN45" si="118">+AI43+AL43</f>
        <v>428939</v>
      </c>
      <c r="AO43" s="2">
        <f t="shared" ref="AO43:AO45" si="119">+AJ43+AM43</f>
        <v>0</v>
      </c>
      <c r="AP43" s="2">
        <f t="shared" ref="AP43:AP45" si="120">+AN43+AO43</f>
        <v>428939</v>
      </c>
      <c r="AQ43" s="3"/>
      <c r="AR43" s="3"/>
      <c r="AS43" s="2">
        <f>SUM(AS44:AS45)</f>
        <v>0</v>
      </c>
      <c r="AT43" s="100">
        <f t="shared" si="13"/>
        <v>0</v>
      </c>
    </row>
    <row r="44" spans="1:46" x14ac:dyDescent="0.2">
      <c r="A44" s="20" t="s">
        <v>50</v>
      </c>
      <c r="B44" s="13">
        <v>50000</v>
      </c>
      <c r="C44" s="29"/>
      <c r="D44" s="13">
        <f>SUM(B44:C44)</f>
        <v>50000</v>
      </c>
      <c r="E44" s="44"/>
      <c r="F44" s="13"/>
      <c r="G44" s="83">
        <f t="shared" ref="G44" si="121">+B44+E44</f>
        <v>50000</v>
      </c>
      <c r="H44" s="83">
        <f t="shared" ref="H44" si="122">+C44+F44</f>
        <v>0</v>
      </c>
      <c r="I44" s="83">
        <f t="shared" ref="I44" si="123">+G44+H44</f>
        <v>50000</v>
      </c>
      <c r="J44" s="80"/>
      <c r="K44" s="80"/>
      <c r="L44" s="80">
        <f>+G44+J44</f>
        <v>50000</v>
      </c>
      <c r="M44" s="80">
        <f>+H44+K44</f>
        <v>0</v>
      </c>
      <c r="N44" s="80">
        <f t="shared" ref="N44" si="124">+L44+M44</f>
        <v>50000</v>
      </c>
      <c r="O44" s="80">
        <v>19117</v>
      </c>
      <c r="P44" s="80"/>
      <c r="Q44" s="80">
        <f>+L44+O44</f>
        <v>69117</v>
      </c>
      <c r="R44" s="80">
        <f>+M44+P44</f>
        <v>0</v>
      </c>
      <c r="S44" s="80">
        <f t="shared" ref="S44" si="125">+Q44+R44</f>
        <v>69117</v>
      </c>
      <c r="T44" s="80"/>
      <c r="U44" s="80"/>
      <c r="V44" s="80">
        <f t="shared" ref="V44:V45" si="126">+T44+U44</f>
        <v>0</v>
      </c>
      <c r="W44" s="100">
        <f t="shared" si="6"/>
        <v>0</v>
      </c>
      <c r="X44" s="49" t="s">
        <v>10</v>
      </c>
      <c r="Y44" s="2">
        <v>5000</v>
      </c>
      <c r="Z44" s="25"/>
      <c r="AA44" s="13">
        <f>SUM(Y44:Z44)</f>
        <v>5000</v>
      </c>
      <c r="AB44" s="13"/>
      <c r="AC44" s="1"/>
      <c r="AD44" s="2">
        <f t="shared" ref="AD44:AD45" si="127">+Y44+AB44</f>
        <v>5000</v>
      </c>
      <c r="AE44" s="2">
        <f t="shared" ref="AE44:AE45" si="128">+Z44+AC44</f>
        <v>0</v>
      </c>
      <c r="AF44" s="2">
        <f t="shared" ref="AF44:AF45" si="129">+AD44+AE44</f>
        <v>5000</v>
      </c>
      <c r="AG44" s="1"/>
      <c r="AH44" s="1"/>
      <c r="AI44" s="2">
        <f t="shared" ref="AI44:AI45" si="130">+AD44+AG44</f>
        <v>5000</v>
      </c>
      <c r="AJ44" s="2">
        <f t="shared" ref="AJ44:AJ45" si="131">+AE44+AH44</f>
        <v>0</v>
      </c>
      <c r="AK44" s="2">
        <f t="shared" ref="AK44:AK45" si="132">+AI44+AJ44</f>
        <v>5000</v>
      </c>
      <c r="AL44" s="1"/>
      <c r="AM44" s="1"/>
      <c r="AN44" s="2">
        <f t="shared" si="118"/>
        <v>5000</v>
      </c>
      <c r="AO44" s="2">
        <f t="shared" si="119"/>
        <v>0</v>
      </c>
      <c r="AP44" s="2">
        <f t="shared" si="120"/>
        <v>5000</v>
      </c>
      <c r="AQ44" s="80"/>
      <c r="AR44" s="80"/>
      <c r="AS44" s="80">
        <f t="shared" ref="AS44:AS45" si="133">+AQ44+AR44</f>
        <v>0</v>
      </c>
      <c r="AT44" s="100">
        <f t="shared" si="13"/>
        <v>0</v>
      </c>
    </row>
    <row r="45" spans="1:46" x14ac:dyDescent="0.2">
      <c r="A45" s="20" t="s">
        <v>105</v>
      </c>
      <c r="B45" s="3"/>
      <c r="C45" s="14"/>
      <c r="D45" s="3"/>
      <c r="E45" s="8"/>
      <c r="F45" s="8"/>
      <c r="G45" s="8"/>
      <c r="H45" s="8"/>
      <c r="I45" s="8"/>
      <c r="J45" s="3"/>
      <c r="K45" s="3"/>
      <c r="L45" s="3"/>
      <c r="M45" s="3"/>
      <c r="N45" s="3"/>
      <c r="O45" s="2">
        <v>1241</v>
      </c>
      <c r="P45" s="3"/>
      <c r="Q45" s="80">
        <f>+L45+O45</f>
        <v>1241</v>
      </c>
      <c r="R45" s="80">
        <f>+M45+P45</f>
        <v>0</v>
      </c>
      <c r="S45" s="80">
        <f t="shared" ref="S45" si="134">+Q45+R45</f>
        <v>1241</v>
      </c>
      <c r="T45" s="80">
        <v>1000</v>
      </c>
      <c r="U45" s="80">
        <v>241</v>
      </c>
      <c r="V45" s="80">
        <f t="shared" si="126"/>
        <v>1241</v>
      </c>
      <c r="W45" s="100">
        <f t="shared" si="6"/>
        <v>100</v>
      </c>
      <c r="X45" s="49" t="s">
        <v>11</v>
      </c>
      <c r="Y45" s="2">
        <v>40000</v>
      </c>
      <c r="Z45" s="25"/>
      <c r="AA45" s="13">
        <f>SUM(Y45:Z45)</f>
        <v>40000</v>
      </c>
      <c r="AB45" s="1">
        <v>-1208</v>
      </c>
      <c r="AC45" s="1"/>
      <c r="AD45" s="2">
        <f t="shared" si="127"/>
        <v>38792</v>
      </c>
      <c r="AE45" s="2">
        <f t="shared" si="128"/>
        <v>0</v>
      </c>
      <c r="AF45" s="2">
        <f t="shared" si="129"/>
        <v>38792</v>
      </c>
      <c r="AG45" s="1"/>
      <c r="AH45" s="1"/>
      <c r="AI45" s="2">
        <f t="shared" si="130"/>
        <v>38792</v>
      </c>
      <c r="AJ45" s="2">
        <f t="shared" si="131"/>
        <v>0</v>
      </c>
      <c r="AK45" s="2">
        <f t="shared" si="132"/>
        <v>38792</v>
      </c>
      <c r="AL45" s="1"/>
      <c r="AM45" s="1"/>
      <c r="AN45" s="2">
        <f t="shared" si="118"/>
        <v>38792</v>
      </c>
      <c r="AO45" s="2">
        <f t="shared" si="119"/>
        <v>0</v>
      </c>
      <c r="AP45" s="2">
        <f t="shared" si="120"/>
        <v>38792</v>
      </c>
      <c r="AQ45" s="80"/>
      <c r="AR45" s="80"/>
      <c r="AS45" s="80">
        <f t="shared" si="133"/>
        <v>0</v>
      </c>
      <c r="AT45" s="100">
        <f t="shared" si="13"/>
        <v>0</v>
      </c>
    </row>
    <row r="46" spans="1:46" x14ac:dyDescent="0.2">
      <c r="A46" s="21" t="s">
        <v>51</v>
      </c>
      <c r="B46" s="3">
        <f>SUM(B47)</f>
        <v>0</v>
      </c>
      <c r="C46" s="14">
        <f>SUM(C47)</f>
        <v>0</v>
      </c>
      <c r="D46" s="3">
        <f>SUM(D47)</f>
        <v>0</v>
      </c>
      <c r="E46" s="3">
        <f t="shared" ref="E46:N46" si="135">SUM(E47)</f>
        <v>0</v>
      </c>
      <c r="F46" s="3">
        <f t="shared" si="135"/>
        <v>0</v>
      </c>
      <c r="G46" s="3">
        <f t="shared" si="135"/>
        <v>0</v>
      </c>
      <c r="H46" s="3">
        <f t="shared" si="135"/>
        <v>0</v>
      </c>
      <c r="I46" s="3">
        <f t="shared" si="135"/>
        <v>0</v>
      </c>
      <c r="J46" s="3">
        <f t="shared" si="135"/>
        <v>0</v>
      </c>
      <c r="K46" s="3">
        <f t="shared" si="135"/>
        <v>0</v>
      </c>
      <c r="L46" s="3">
        <f t="shared" si="135"/>
        <v>0</v>
      </c>
      <c r="M46" s="3">
        <f t="shared" si="135"/>
        <v>0</v>
      </c>
      <c r="N46" s="3">
        <f t="shared" si="135"/>
        <v>0</v>
      </c>
      <c r="O46" s="3">
        <f>SUM(O47:O48)</f>
        <v>809</v>
      </c>
      <c r="P46" s="3">
        <f t="shared" ref="P46:W46" si="136">SUM(P47:P48)</f>
        <v>0</v>
      </c>
      <c r="Q46" s="3">
        <f t="shared" si="136"/>
        <v>809</v>
      </c>
      <c r="R46" s="3">
        <f t="shared" si="136"/>
        <v>0</v>
      </c>
      <c r="S46" s="3">
        <f t="shared" si="136"/>
        <v>809</v>
      </c>
      <c r="T46" s="3">
        <f t="shared" si="136"/>
        <v>2</v>
      </c>
      <c r="U46" s="3">
        <f t="shared" si="136"/>
        <v>0</v>
      </c>
      <c r="V46" s="3">
        <f t="shared" si="136"/>
        <v>2</v>
      </c>
      <c r="W46" s="3">
        <f t="shared" si="136"/>
        <v>100</v>
      </c>
      <c r="X46" s="40"/>
      <c r="Y46" s="2"/>
      <c r="Z46" s="25"/>
      <c r="AA46" s="3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3"/>
      <c r="AR46" s="3"/>
      <c r="AS46" s="3"/>
      <c r="AT46" s="98"/>
    </row>
    <row r="47" spans="1:46" x14ac:dyDescent="0.2">
      <c r="A47" s="20" t="s">
        <v>52</v>
      </c>
      <c r="B47" s="13"/>
      <c r="C47" s="29"/>
      <c r="D47" s="13">
        <f>SUM(B47:C47)</f>
        <v>0</v>
      </c>
      <c r="E47" s="44"/>
      <c r="F47" s="13"/>
      <c r="G47" s="83">
        <f t="shared" ref="G47" si="137">+B47+E47</f>
        <v>0</v>
      </c>
      <c r="H47" s="83">
        <f t="shared" ref="H47" si="138">+C47+F47</f>
        <v>0</v>
      </c>
      <c r="I47" s="83">
        <f t="shared" ref="I47" si="139">+G47+H47</f>
        <v>0</v>
      </c>
      <c r="J47" s="80"/>
      <c r="K47" s="80"/>
      <c r="L47" s="80">
        <f>+G47+J47</f>
        <v>0</v>
      </c>
      <c r="M47" s="80">
        <f>+H47+K47</f>
        <v>0</v>
      </c>
      <c r="N47" s="80">
        <f t="shared" ref="N47" si="140">+L47+M47</f>
        <v>0</v>
      </c>
      <c r="O47" s="80">
        <v>807</v>
      </c>
      <c r="P47" s="80"/>
      <c r="Q47" s="80">
        <f>+L47+O47</f>
        <v>807</v>
      </c>
      <c r="R47" s="80">
        <f>+M47+P47</f>
        <v>0</v>
      </c>
      <c r="S47" s="80">
        <f t="shared" ref="S47" si="141">+Q47+R47</f>
        <v>807</v>
      </c>
      <c r="T47" s="80"/>
      <c r="U47" s="80"/>
      <c r="V47" s="80">
        <f t="shared" ref="V47:V48" si="142">+T47+U47</f>
        <v>0</v>
      </c>
      <c r="W47" s="100">
        <f t="shared" si="6"/>
        <v>0</v>
      </c>
      <c r="X47" s="40"/>
      <c r="Y47" s="2"/>
      <c r="Z47" s="25"/>
      <c r="AA47" s="3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80"/>
      <c r="AR47" s="80"/>
      <c r="AS47" s="80"/>
      <c r="AT47" s="100"/>
    </row>
    <row r="48" spans="1:46" x14ac:dyDescent="0.2">
      <c r="A48" s="1" t="s">
        <v>106</v>
      </c>
      <c r="B48" s="2"/>
      <c r="C48" s="2"/>
      <c r="D48" s="2"/>
      <c r="E48" s="64"/>
      <c r="F48" s="64"/>
      <c r="G48" s="64"/>
      <c r="H48" s="64"/>
      <c r="I48" s="64"/>
      <c r="J48" s="2"/>
      <c r="K48" s="2"/>
      <c r="L48" s="2"/>
      <c r="M48" s="2"/>
      <c r="N48" s="2"/>
      <c r="O48" s="2">
        <v>2</v>
      </c>
      <c r="P48" s="2"/>
      <c r="Q48" s="80">
        <f>+L48+O48</f>
        <v>2</v>
      </c>
      <c r="R48" s="80">
        <f>+M48+P48</f>
        <v>0</v>
      </c>
      <c r="S48" s="80">
        <f t="shared" ref="S48" si="143">+Q48+R48</f>
        <v>2</v>
      </c>
      <c r="T48" s="80">
        <v>2</v>
      </c>
      <c r="U48" s="80"/>
      <c r="V48" s="80">
        <f t="shared" si="142"/>
        <v>2</v>
      </c>
      <c r="W48" s="101">
        <f t="shared" si="6"/>
        <v>100</v>
      </c>
      <c r="X48" s="40"/>
      <c r="Y48" s="2"/>
      <c r="Z48" s="25"/>
      <c r="AA48" s="3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80"/>
      <c r="AR48" s="80"/>
      <c r="AS48" s="80"/>
      <c r="AT48" s="101"/>
    </row>
    <row r="49" spans="1:46" ht="12.75" customHeight="1" x14ac:dyDescent="0.2">
      <c r="A49" s="6" t="s">
        <v>18</v>
      </c>
      <c r="B49" s="7">
        <f>SUM(B7,B12,B16,B27,B39,B43,B46)</f>
        <v>23824013</v>
      </c>
      <c r="C49" s="7">
        <f>SUM(C7,C12,C16,C27,C39,C43,C46)</f>
        <v>135659</v>
      </c>
      <c r="D49" s="7">
        <f>SUM(D7,D12,D16,D27,D39,D43,D46)</f>
        <v>23959672</v>
      </c>
      <c r="E49" s="7">
        <f t="shared" ref="E49:N49" si="144">SUM(E7,E12,E16,E27,E39,E43,E46)</f>
        <v>326052</v>
      </c>
      <c r="F49" s="7">
        <f t="shared" si="144"/>
        <v>0</v>
      </c>
      <c r="G49" s="7">
        <f t="shared" si="144"/>
        <v>24150065</v>
      </c>
      <c r="H49" s="7">
        <f t="shared" si="144"/>
        <v>135659</v>
      </c>
      <c r="I49" s="7">
        <f t="shared" si="144"/>
        <v>24285724</v>
      </c>
      <c r="J49" s="7">
        <f t="shared" si="144"/>
        <v>50256</v>
      </c>
      <c r="K49" s="7">
        <f t="shared" si="144"/>
        <v>344</v>
      </c>
      <c r="L49" s="7">
        <f t="shared" si="144"/>
        <v>24200321</v>
      </c>
      <c r="M49" s="7">
        <f t="shared" si="144"/>
        <v>136003</v>
      </c>
      <c r="N49" s="7">
        <f t="shared" si="144"/>
        <v>24336324</v>
      </c>
      <c r="O49" s="7">
        <f t="shared" ref="O49:U49" si="145">SUM(O7,O12,O16,O27,O39,O43,O46)</f>
        <v>-7329040</v>
      </c>
      <c r="P49" s="7">
        <f t="shared" si="145"/>
        <v>-127779</v>
      </c>
      <c r="Q49" s="7">
        <f t="shared" si="145"/>
        <v>16871281</v>
      </c>
      <c r="R49" s="7">
        <f t="shared" si="145"/>
        <v>8224</v>
      </c>
      <c r="S49" s="7">
        <f t="shared" si="145"/>
        <v>16879505</v>
      </c>
      <c r="T49" s="7">
        <f>SUM(T7,T12,T16,T27,T39,T43,T46)</f>
        <v>16639972</v>
      </c>
      <c r="U49" s="7">
        <f t="shared" si="145"/>
        <v>9635</v>
      </c>
      <c r="V49" s="7">
        <f t="shared" ref="V49" si="146">SUM(V7,V12,V16,V27,V39,V43,V46)</f>
        <v>16649607</v>
      </c>
      <c r="W49" s="97">
        <f t="shared" si="6"/>
        <v>98.638005083679886</v>
      </c>
      <c r="X49" s="77" t="s">
        <v>21</v>
      </c>
      <c r="Y49" s="5">
        <f>SUM(Y7,Y9,Y11,Y16,Y18,Y25,Y28,Y30,Y42)</f>
        <v>17081432</v>
      </c>
      <c r="Z49" s="38">
        <f>SUM(Z7,Z9,Z11,Z16,Z18,Z25,Z28,Z30,Z42)</f>
        <v>2919926</v>
      </c>
      <c r="AA49" s="5">
        <f>SUM(AA7,AA9,AA11,AA16,AA18,AA25,AA28,AA30,AA42)</f>
        <v>20001358</v>
      </c>
      <c r="AB49" s="5">
        <f t="shared" ref="AB49:AK49" si="147">SUM(AB7,AB9,AB11,AB16,AB18,AB25,AB28,AB30,AB42)</f>
        <v>2555628</v>
      </c>
      <c r="AC49" s="5">
        <f t="shared" si="147"/>
        <v>49757</v>
      </c>
      <c r="AD49" s="5">
        <f t="shared" si="147"/>
        <v>19637060</v>
      </c>
      <c r="AE49" s="5">
        <f t="shared" si="147"/>
        <v>2969683</v>
      </c>
      <c r="AF49" s="5">
        <f t="shared" si="147"/>
        <v>22606743</v>
      </c>
      <c r="AG49" s="5">
        <f t="shared" si="147"/>
        <v>-684228</v>
      </c>
      <c r="AH49" s="5">
        <f t="shared" si="147"/>
        <v>647910</v>
      </c>
      <c r="AI49" s="5">
        <f t="shared" si="147"/>
        <v>18952832</v>
      </c>
      <c r="AJ49" s="5">
        <f t="shared" si="147"/>
        <v>3617593</v>
      </c>
      <c r="AK49" s="5">
        <f t="shared" si="147"/>
        <v>22570425</v>
      </c>
      <c r="AL49" s="5">
        <f t="shared" ref="AL49:AS49" si="148">SUM(AL7,AL9,AL11,AL16,AL18,AL25,AL28,AL30,AL42)</f>
        <v>-6745127</v>
      </c>
      <c r="AM49" s="5">
        <f t="shared" si="148"/>
        <v>-372542</v>
      </c>
      <c r="AN49" s="5">
        <f t="shared" si="148"/>
        <v>12207705</v>
      </c>
      <c r="AO49" s="5">
        <f t="shared" si="148"/>
        <v>3245051</v>
      </c>
      <c r="AP49" s="5">
        <f t="shared" si="148"/>
        <v>15452756</v>
      </c>
      <c r="AQ49" s="5">
        <f t="shared" si="148"/>
        <v>8861769</v>
      </c>
      <c r="AR49" s="5">
        <f t="shared" si="148"/>
        <v>2658567</v>
      </c>
      <c r="AS49" s="5">
        <f t="shared" si="148"/>
        <v>11520336</v>
      </c>
      <c r="AT49" s="97">
        <f t="shared" si="13"/>
        <v>74.551982830764956</v>
      </c>
    </row>
    <row r="50" spans="1:46" x14ac:dyDescent="0.2">
      <c r="A50" s="15" t="s">
        <v>19</v>
      </c>
      <c r="B50" s="3">
        <f>SUM(B51,B55:B56)</f>
        <v>1500000</v>
      </c>
      <c r="C50" s="3">
        <f>SUM(C51,C55:C56)</f>
        <v>0</v>
      </c>
      <c r="D50" s="3">
        <f>SUM(D51,D55:D56)</f>
        <v>1500000</v>
      </c>
      <c r="E50" s="3">
        <f>SUM(E51,E55:E58)</f>
        <v>2940178</v>
      </c>
      <c r="F50" s="3">
        <f t="shared" ref="F50:N50" si="149">SUM(F51,F55:F58)</f>
        <v>5232</v>
      </c>
      <c r="G50" s="3">
        <f t="shared" si="149"/>
        <v>4440178</v>
      </c>
      <c r="H50" s="3">
        <f t="shared" si="149"/>
        <v>5232</v>
      </c>
      <c r="I50" s="3">
        <f t="shared" si="149"/>
        <v>4445410</v>
      </c>
      <c r="J50" s="3">
        <f t="shared" si="149"/>
        <v>1134792</v>
      </c>
      <c r="K50" s="3">
        <f t="shared" si="149"/>
        <v>0</v>
      </c>
      <c r="L50" s="3">
        <f t="shared" si="149"/>
        <v>5574970</v>
      </c>
      <c r="M50" s="3">
        <f t="shared" si="149"/>
        <v>5232</v>
      </c>
      <c r="N50" s="3">
        <f t="shared" si="149"/>
        <v>5580202</v>
      </c>
      <c r="O50" s="3">
        <f>SUM(O52,O55:O58)</f>
        <v>450967</v>
      </c>
      <c r="P50" s="3">
        <f t="shared" ref="P50:S50" si="150">SUM(P52,P55:P58)</f>
        <v>-5232</v>
      </c>
      <c r="Q50" s="3">
        <f t="shared" si="150"/>
        <v>6025937</v>
      </c>
      <c r="R50" s="3">
        <f t="shared" si="150"/>
        <v>0</v>
      </c>
      <c r="S50" s="3">
        <f t="shared" si="150"/>
        <v>6025937</v>
      </c>
      <c r="T50" s="3">
        <f>SUM(T52,T55:T58)</f>
        <v>13525937</v>
      </c>
      <c r="U50" s="3">
        <f t="shared" ref="U50:V50" si="151">SUM(U52,U55:U58)</f>
        <v>0</v>
      </c>
      <c r="V50" s="3">
        <f t="shared" si="151"/>
        <v>13525937</v>
      </c>
      <c r="W50" s="97">
        <f t="shared" si="6"/>
        <v>224.46197164026108</v>
      </c>
      <c r="X50" s="40" t="s">
        <v>58</v>
      </c>
      <c r="Y50" s="10">
        <f t="shared" ref="Y50:AP50" si="152">SUM(Y51,Y55:Y57)</f>
        <v>1887337</v>
      </c>
      <c r="Z50" s="10">
        <f t="shared" si="152"/>
        <v>0</v>
      </c>
      <c r="AA50" s="10">
        <f t="shared" si="152"/>
        <v>1887337</v>
      </c>
      <c r="AB50" s="10">
        <f t="shared" si="152"/>
        <v>458280</v>
      </c>
      <c r="AC50" s="10">
        <f t="shared" si="152"/>
        <v>0</v>
      </c>
      <c r="AD50" s="10">
        <f t="shared" si="152"/>
        <v>2345617</v>
      </c>
      <c r="AE50" s="10">
        <f t="shared" si="152"/>
        <v>0</v>
      </c>
      <c r="AF50" s="10">
        <f t="shared" si="152"/>
        <v>2345617</v>
      </c>
      <c r="AG50" s="10">
        <f t="shared" si="152"/>
        <v>1134792</v>
      </c>
      <c r="AH50" s="10">
        <f t="shared" si="152"/>
        <v>0</v>
      </c>
      <c r="AI50" s="10">
        <f t="shared" si="152"/>
        <v>3480409</v>
      </c>
      <c r="AJ50" s="10">
        <f t="shared" si="152"/>
        <v>0</v>
      </c>
      <c r="AK50" s="10">
        <f t="shared" si="152"/>
        <v>3480409</v>
      </c>
      <c r="AL50" s="10">
        <f t="shared" si="152"/>
        <v>368501</v>
      </c>
      <c r="AM50" s="10">
        <f t="shared" si="152"/>
        <v>0</v>
      </c>
      <c r="AN50" s="10">
        <f t="shared" si="152"/>
        <v>3848910</v>
      </c>
      <c r="AO50" s="10">
        <f t="shared" si="152"/>
        <v>0</v>
      </c>
      <c r="AP50" s="10">
        <f t="shared" si="152"/>
        <v>3848910</v>
      </c>
      <c r="AQ50" s="10">
        <f>SUM(AQ51,AQ55:AQ57)</f>
        <v>11348909</v>
      </c>
      <c r="AR50" s="10">
        <f t="shared" ref="AR50:AS50" si="153">SUM(AR51,AR55:AR57)</f>
        <v>0</v>
      </c>
      <c r="AS50" s="10">
        <f t="shared" si="153"/>
        <v>11348909</v>
      </c>
      <c r="AT50" s="97">
        <f t="shared" si="13"/>
        <v>294.86033708244668</v>
      </c>
    </row>
    <row r="51" spans="1:46" x14ac:dyDescent="0.2">
      <c r="A51" s="22" t="s">
        <v>63</v>
      </c>
      <c r="B51" s="46">
        <f>SUM(B52:B54)</f>
        <v>0</v>
      </c>
      <c r="C51" s="13">
        <f>SUM(C52:C54)</f>
        <v>0</v>
      </c>
      <c r="D51" s="13">
        <f>SUM(D52:D54)</f>
        <v>0</v>
      </c>
      <c r="E51" s="44"/>
      <c r="F51" s="13"/>
      <c r="G51" s="83">
        <f t="shared" ref="G51" si="154">+B51+E51</f>
        <v>0</v>
      </c>
      <c r="H51" s="83">
        <f t="shared" ref="H51" si="155">+C51+F51</f>
        <v>0</v>
      </c>
      <c r="I51" s="83">
        <f t="shared" ref="I51" si="156">+G51+H51</f>
        <v>0</v>
      </c>
      <c r="J51" s="80"/>
      <c r="K51" s="80"/>
      <c r="L51" s="80">
        <f t="shared" ref="L51:M58" si="157">+G51+J51</f>
        <v>0</v>
      </c>
      <c r="M51" s="80">
        <f t="shared" si="157"/>
        <v>0</v>
      </c>
      <c r="N51" s="80">
        <f t="shared" ref="N51" si="158">+L51+M51</f>
        <v>0</v>
      </c>
      <c r="O51" s="80"/>
      <c r="P51" s="80"/>
      <c r="Q51" s="80">
        <f t="shared" ref="Q51:R58" si="159">+L51+O51</f>
        <v>0</v>
      </c>
      <c r="R51" s="80">
        <f t="shared" si="159"/>
        <v>0</v>
      </c>
      <c r="S51" s="80">
        <f t="shared" ref="S51:S58" si="160">+Q51+R51</f>
        <v>0</v>
      </c>
      <c r="T51" s="80"/>
      <c r="U51" s="80"/>
      <c r="V51" s="80">
        <f t="shared" ref="V51:V58" si="161">+T51+U51</f>
        <v>0</v>
      </c>
      <c r="W51" s="100"/>
      <c r="X51" s="88" t="s">
        <v>64</v>
      </c>
      <c r="Y51" s="46">
        <f>SUM(Y52:Y54)</f>
        <v>319034</v>
      </c>
      <c r="Z51" s="29">
        <f>SUM(Z52:Z54)</f>
        <v>0</v>
      </c>
      <c r="AA51" s="13">
        <f>SUM(AA52:AA54)</f>
        <v>319034</v>
      </c>
      <c r="AB51" s="13"/>
      <c r="AC51" s="1"/>
      <c r="AD51" s="2">
        <f t="shared" ref="AD51" si="162">+Y51+AB51</f>
        <v>319034</v>
      </c>
      <c r="AE51" s="2">
        <f t="shared" ref="AE51" si="163">+Z51+AC51</f>
        <v>0</v>
      </c>
      <c r="AF51" s="2">
        <f t="shared" ref="AF51" si="164">+AD51+AE51</f>
        <v>319034</v>
      </c>
      <c r="AG51" s="2"/>
      <c r="AH51" s="1"/>
      <c r="AI51" s="2">
        <f t="shared" ref="AI51" si="165">+AD51+AG51</f>
        <v>319034</v>
      </c>
      <c r="AJ51" s="2">
        <f t="shared" ref="AJ51" si="166">+AE51+AH51</f>
        <v>0</v>
      </c>
      <c r="AK51" s="2">
        <f t="shared" ref="AK51" si="167">+AI51+AJ51</f>
        <v>319034</v>
      </c>
      <c r="AL51" s="2"/>
      <c r="AM51" s="1"/>
      <c r="AN51" s="2">
        <f t="shared" ref="AN51:AN56" si="168">+AI51+AL51</f>
        <v>319034</v>
      </c>
      <c r="AO51" s="2">
        <f t="shared" ref="AO51:AO56" si="169">+AJ51+AM51</f>
        <v>0</v>
      </c>
      <c r="AP51" s="2">
        <f t="shared" ref="AP51:AP56" si="170">+AN51+AO51</f>
        <v>319034</v>
      </c>
      <c r="AQ51" s="13">
        <f>SUM(AQ52:AQ54)</f>
        <v>319033</v>
      </c>
      <c r="AR51" s="13">
        <f>SUM(AR52:AR54)</f>
        <v>0</v>
      </c>
      <c r="AS51" s="80">
        <f t="shared" ref="AS51:AS57" si="171">+AQ51+AR51</f>
        <v>319033</v>
      </c>
      <c r="AT51" s="100">
        <f t="shared" si="13"/>
        <v>99.999686553784244</v>
      </c>
    </row>
    <row r="52" spans="1:46" x14ac:dyDescent="0.2">
      <c r="A52" s="50" t="s">
        <v>72</v>
      </c>
      <c r="B52" s="51"/>
      <c r="C52" s="30"/>
      <c r="D52" s="30">
        <f t="shared" ref="D52:D58" si="172">SUM(B52:C52)</f>
        <v>0</v>
      </c>
      <c r="E52" s="65"/>
      <c r="F52" s="30"/>
      <c r="G52" s="53">
        <f t="shared" ref="G52:G55" si="173">+B52+E52</f>
        <v>0</v>
      </c>
      <c r="H52" s="53">
        <f t="shared" ref="H52:H56" si="174">+C52+F52</f>
        <v>0</v>
      </c>
      <c r="I52" s="53">
        <f t="shared" ref="I52:I56" si="175">+G52+H52</f>
        <v>0</v>
      </c>
      <c r="J52" s="30"/>
      <c r="K52" s="30"/>
      <c r="L52" s="80">
        <f t="shared" si="157"/>
        <v>0</v>
      </c>
      <c r="M52" s="80">
        <f t="shared" si="157"/>
        <v>0</v>
      </c>
      <c r="N52" s="80">
        <f t="shared" ref="N52:N58" si="176">+L52+M52</f>
        <v>0</v>
      </c>
      <c r="O52" s="2">
        <v>490</v>
      </c>
      <c r="P52" s="30"/>
      <c r="Q52" s="30">
        <f t="shared" si="159"/>
        <v>490</v>
      </c>
      <c r="R52" s="30">
        <f t="shared" si="159"/>
        <v>0</v>
      </c>
      <c r="S52" s="30">
        <f t="shared" si="160"/>
        <v>490</v>
      </c>
      <c r="T52" s="30">
        <v>490</v>
      </c>
      <c r="U52" s="30"/>
      <c r="V52" s="30">
        <f t="shared" si="161"/>
        <v>490</v>
      </c>
      <c r="W52" s="100">
        <f t="shared" si="6"/>
        <v>100</v>
      </c>
      <c r="X52" s="85" t="s">
        <v>75</v>
      </c>
      <c r="Y52" s="51">
        <v>69798</v>
      </c>
      <c r="Z52" s="31"/>
      <c r="AA52" s="30">
        <f>SUM(Y52:Z52)</f>
        <v>69798</v>
      </c>
      <c r="AB52" s="13"/>
      <c r="AC52" s="1"/>
      <c r="AD52" s="30">
        <f t="shared" ref="AD52:AD56" si="177">+Y52+AB52</f>
        <v>69798</v>
      </c>
      <c r="AE52" s="30">
        <f t="shared" ref="AE52:AE56" si="178">+Z52+AC52</f>
        <v>0</v>
      </c>
      <c r="AF52" s="30">
        <f t="shared" ref="AF52:AF56" si="179">+AD52+AE52</f>
        <v>69798</v>
      </c>
      <c r="AG52" s="2"/>
      <c r="AH52" s="35"/>
      <c r="AI52" s="30">
        <f t="shared" ref="AI52:AI55" si="180">+AD52+AG52</f>
        <v>69798</v>
      </c>
      <c r="AJ52" s="30">
        <f t="shared" ref="AJ52:AJ55" si="181">+AE52+AH52</f>
        <v>0</v>
      </c>
      <c r="AK52" s="30">
        <f t="shared" ref="AK52:AK55" si="182">+AI52+AJ52</f>
        <v>69798</v>
      </c>
      <c r="AL52" s="2"/>
      <c r="AM52" s="35"/>
      <c r="AN52" s="30">
        <f t="shared" si="168"/>
        <v>69798</v>
      </c>
      <c r="AO52" s="30">
        <f t="shared" si="169"/>
        <v>0</v>
      </c>
      <c r="AP52" s="30">
        <f t="shared" si="170"/>
        <v>69798</v>
      </c>
      <c r="AQ52" s="80">
        <v>69798</v>
      </c>
      <c r="AR52" s="80"/>
      <c r="AS52" s="80">
        <f t="shared" si="171"/>
        <v>69798</v>
      </c>
      <c r="AT52" s="100">
        <f t="shared" si="13"/>
        <v>100</v>
      </c>
    </row>
    <row r="53" spans="1:46" x14ac:dyDescent="0.2">
      <c r="A53" s="50" t="s">
        <v>73</v>
      </c>
      <c r="B53" s="51"/>
      <c r="C53" s="30"/>
      <c r="D53" s="30">
        <f t="shared" si="172"/>
        <v>0</v>
      </c>
      <c r="E53" s="65"/>
      <c r="F53" s="30"/>
      <c r="G53" s="53">
        <f t="shared" si="173"/>
        <v>0</v>
      </c>
      <c r="H53" s="53">
        <f t="shared" si="174"/>
        <v>0</v>
      </c>
      <c r="I53" s="53">
        <f t="shared" si="175"/>
        <v>0</v>
      </c>
      <c r="J53" s="30"/>
      <c r="K53" s="30"/>
      <c r="L53" s="80">
        <f t="shared" si="157"/>
        <v>0</v>
      </c>
      <c r="M53" s="80">
        <f t="shared" si="157"/>
        <v>0</v>
      </c>
      <c r="N53" s="80">
        <f t="shared" si="176"/>
        <v>0</v>
      </c>
      <c r="O53" s="30"/>
      <c r="P53" s="30"/>
      <c r="Q53" s="80">
        <f t="shared" si="159"/>
        <v>0</v>
      </c>
      <c r="R53" s="80">
        <f t="shared" si="159"/>
        <v>0</v>
      </c>
      <c r="S53" s="80">
        <f t="shared" si="160"/>
        <v>0</v>
      </c>
      <c r="T53" s="80"/>
      <c r="U53" s="80"/>
      <c r="V53" s="80">
        <f t="shared" si="161"/>
        <v>0</v>
      </c>
      <c r="W53" s="100"/>
      <c r="X53" s="85" t="s">
        <v>76</v>
      </c>
      <c r="Y53" s="51">
        <v>163093</v>
      </c>
      <c r="Z53" s="31"/>
      <c r="AA53" s="30">
        <f>SUM(Y53:Z53)</f>
        <v>163093</v>
      </c>
      <c r="AB53" s="13"/>
      <c r="AC53" s="1"/>
      <c r="AD53" s="30">
        <f t="shared" si="177"/>
        <v>163093</v>
      </c>
      <c r="AE53" s="30">
        <f t="shared" si="178"/>
        <v>0</v>
      </c>
      <c r="AF53" s="30">
        <f t="shared" si="179"/>
        <v>163093</v>
      </c>
      <c r="AG53" s="2"/>
      <c r="AH53" s="35"/>
      <c r="AI53" s="30">
        <f t="shared" si="180"/>
        <v>163093</v>
      </c>
      <c r="AJ53" s="30">
        <f t="shared" si="181"/>
        <v>0</v>
      </c>
      <c r="AK53" s="30">
        <f t="shared" si="182"/>
        <v>163093</v>
      </c>
      <c r="AL53" s="2"/>
      <c r="AM53" s="35"/>
      <c r="AN53" s="30">
        <f t="shared" si="168"/>
        <v>163093</v>
      </c>
      <c r="AO53" s="30">
        <f t="shared" si="169"/>
        <v>0</v>
      </c>
      <c r="AP53" s="30">
        <f t="shared" si="170"/>
        <v>163093</v>
      </c>
      <c r="AQ53" s="80">
        <v>163093</v>
      </c>
      <c r="AR53" s="80"/>
      <c r="AS53" s="80">
        <f t="shared" si="171"/>
        <v>163093</v>
      </c>
      <c r="AT53" s="100">
        <f t="shared" si="13"/>
        <v>100</v>
      </c>
    </row>
    <row r="54" spans="1:46" x14ac:dyDescent="0.2">
      <c r="A54" s="82" t="s">
        <v>74</v>
      </c>
      <c r="B54" s="51"/>
      <c r="C54" s="30"/>
      <c r="D54" s="30">
        <f t="shared" si="172"/>
        <v>0</v>
      </c>
      <c r="E54" s="65"/>
      <c r="F54" s="30"/>
      <c r="G54" s="53">
        <f t="shared" si="173"/>
        <v>0</v>
      </c>
      <c r="H54" s="53">
        <f t="shared" si="174"/>
        <v>0</v>
      </c>
      <c r="I54" s="53">
        <f t="shared" si="175"/>
        <v>0</v>
      </c>
      <c r="J54" s="30"/>
      <c r="K54" s="30"/>
      <c r="L54" s="80">
        <f t="shared" si="157"/>
        <v>0</v>
      </c>
      <c r="M54" s="80">
        <f t="shared" si="157"/>
        <v>0</v>
      </c>
      <c r="N54" s="80">
        <f t="shared" si="176"/>
        <v>0</v>
      </c>
      <c r="O54" s="30"/>
      <c r="P54" s="30"/>
      <c r="Q54" s="80">
        <f t="shared" si="159"/>
        <v>0</v>
      </c>
      <c r="R54" s="80">
        <f t="shared" si="159"/>
        <v>0</v>
      </c>
      <c r="S54" s="80">
        <f t="shared" si="160"/>
        <v>0</v>
      </c>
      <c r="T54" s="80"/>
      <c r="U54" s="80"/>
      <c r="V54" s="80">
        <f t="shared" si="161"/>
        <v>0</v>
      </c>
      <c r="W54" s="100"/>
      <c r="X54" s="85" t="s">
        <v>77</v>
      </c>
      <c r="Y54" s="51">
        <v>86143</v>
      </c>
      <c r="Z54" s="31"/>
      <c r="AA54" s="30">
        <f>SUM(Y54:Z54)</f>
        <v>86143</v>
      </c>
      <c r="AB54" s="13"/>
      <c r="AC54" s="1"/>
      <c r="AD54" s="30">
        <f t="shared" si="177"/>
        <v>86143</v>
      </c>
      <c r="AE54" s="30">
        <f t="shared" si="178"/>
        <v>0</v>
      </c>
      <c r="AF54" s="30">
        <f t="shared" si="179"/>
        <v>86143</v>
      </c>
      <c r="AG54" s="2"/>
      <c r="AH54" s="35"/>
      <c r="AI54" s="30">
        <f t="shared" si="180"/>
        <v>86143</v>
      </c>
      <c r="AJ54" s="30">
        <f t="shared" si="181"/>
        <v>0</v>
      </c>
      <c r="AK54" s="30">
        <f t="shared" si="182"/>
        <v>86143</v>
      </c>
      <c r="AL54" s="2"/>
      <c r="AM54" s="35"/>
      <c r="AN54" s="30">
        <f t="shared" si="168"/>
        <v>86143</v>
      </c>
      <c r="AO54" s="30">
        <f t="shared" si="169"/>
        <v>0</v>
      </c>
      <c r="AP54" s="30">
        <f t="shared" si="170"/>
        <v>86143</v>
      </c>
      <c r="AQ54" s="80">
        <v>86142</v>
      </c>
      <c r="AR54" s="80"/>
      <c r="AS54" s="80">
        <f t="shared" si="171"/>
        <v>86142</v>
      </c>
      <c r="AT54" s="100">
        <f t="shared" si="13"/>
        <v>99.998839139570251</v>
      </c>
    </row>
    <row r="55" spans="1:46" ht="12.75" customHeight="1" x14ac:dyDescent="0.2">
      <c r="A55" s="22" t="s">
        <v>67</v>
      </c>
      <c r="B55" s="46">
        <v>1500000</v>
      </c>
      <c r="C55" s="13"/>
      <c r="D55" s="13">
        <f t="shared" si="172"/>
        <v>1500000</v>
      </c>
      <c r="E55" s="44">
        <v>141774</v>
      </c>
      <c r="F55" s="13"/>
      <c r="G55" s="83">
        <f t="shared" si="173"/>
        <v>1641774</v>
      </c>
      <c r="H55" s="83">
        <f t="shared" si="174"/>
        <v>0</v>
      </c>
      <c r="I55" s="83">
        <f t="shared" si="175"/>
        <v>1641774</v>
      </c>
      <c r="J55" s="80">
        <v>763095</v>
      </c>
      <c r="K55" s="80"/>
      <c r="L55" s="80">
        <f t="shared" si="157"/>
        <v>2404869</v>
      </c>
      <c r="M55" s="80">
        <f t="shared" si="157"/>
        <v>0</v>
      </c>
      <c r="N55" s="80">
        <f t="shared" si="176"/>
        <v>2404869</v>
      </c>
      <c r="O55" s="80">
        <v>4127</v>
      </c>
      <c r="P55" s="80"/>
      <c r="Q55" s="80">
        <f t="shared" si="159"/>
        <v>2408996</v>
      </c>
      <c r="R55" s="80">
        <f t="shared" si="159"/>
        <v>0</v>
      </c>
      <c r="S55" s="80">
        <f t="shared" si="160"/>
        <v>2408996</v>
      </c>
      <c r="T55" s="80">
        <v>2408996</v>
      </c>
      <c r="U55" s="80"/>
      <c r="V55" s="80">
        <f t="shared" si="161"/>
        <v>2408996</v>
      </c>
      <c r="W55" s="100">
        <f t="shared" si="6"/>
        <v>100</v>
      </c>
      <c r="X55" s="88" t="s">
        <v>68</v>
      </c>
      <c r="Y55" s="46">
        <v>1500000</v>
      </c>
      <c r="Z55" s="29"/>
      <c r="AA55" s="13">
        <f>SUM(Y55:Z55)</f>
        <v>1500000</v>
      </c>
      <c r="AB55" s="13">
        <v>141774</v>
      </c>
      <c r="AC55" s="1"/>
      <c r="AD55" s="2">
        <f t="shared" si="177"/>
        <v>1641774</v>
      </c>
      <c r="AE55" s="2">
        <f t="shared" si="178"/>
        <v>0</v>
      </c>
      <c r="AF55" s="2">
        <f t="shared" si="179"/>
        <v>1641774</v>
      </c>
      <c r="AG55" s="2">
        <v>763095</v>
      </c>
      <c r="AH55" s="1"/>
      <c r="AI55" s="2">
        <f t="shared" si="180"/>
        <v>2404869</v>
      </c>
      <c r="AJ55" s="2">
        <f t="shared" si="181"/>
        <v>0</v>
      </c>
      <c r="AK55" s="2">
        <f t="shared" si="182"/>
        <v>2404869</v>
      </c>
      <c r="AL55" s="2">
        <v>4128</v>
      </c>
      <c r="AM55" s="1"/>
      <c r="AN55" s="2">
        <f t="shared" si="168"/>
        <v>2408997</v>
      </c>
      <c r="AO55" s="2">
        <f t="shared" si="169"/>
        <v>0</v>
      </c>
      <c r="AP55" s="2">
        <f t="shared" si="170"/>
        <v>2408997</v>
      </c>
      <c r="AQ55" s="80">
        <v>2408997</v>
      </c>
      <c r="AR55" s="80"/>
      <c r="AS55" s="80">
        <f t="shared" si="171"/>
        <v>2408997</v>
      </c>
      <c r="AT55" s="100">
        <f t="shared" si="13"/>
        <v>100</v>
      </c>
    </row>
    <row r="56" spans="1:46" ht="25.5" x14ac:dyDescent="0.2">
      <c r="A56" s="22" t="s">
        <v>61</v>
      </c>
      <c r="B56" s="13"/>
      <c r="C56" s="13"/>
      <c r="D56" s="13">
        <f t="shared" si="172"/>
        <v>0</v>
      </c>
      <c r="E56" s="44">
        <v>2481898</v>
      </c>
      <c r="F56" s="13">
        <v>5232</v>
      </c>
      <c r="G56" s="83">
        <f>+B56+E56</f>
        <v>2481898</v>
      </c>
      <c r="H56" s="83">
        <f t="shared" si="174"/>
        <v>5232</v>
      </c>
      <c r="I56" s="83">
        <f t="shared" si="175"/>
        <v>2487130</v>
      </c>
      <c r="J56" s="80"/>
      <c r="K56" s="80"/>
      <c r="L56" s="80">
        <f t="shared" si="157"/>
        <v>2481898</v>
      </c>
      <c r="M56" s="80">
        <f t="shared" si="157"/>
        <v>5232</v>
      </c>
      <c r="N56" s="80">
        <f t="shared" si="176"/>
        <v>2487130</v>
      </c>
      <c r="O56" s="80">
        <v>5232</v>
      </c>
      <c r="P56" s="80">
        <v>-5232</v>
      </c>
      <c r="Q56" s="80">
        <f t="shared" si="159"/>
        <v>2487130</v>
      </c>
      <c r="R56" s="80">
        <f t="shared" si="159"/>
        <v>0</v>
      </c>
      <c r="S56" s="80">
        <f t="shared" si="160"/>
        <v>2487130</v>
      </c>
      <c r="T56" s="80">
        <v>2487130</v>
      </c>
      <c r="U56" s="80"/>
      <c r="V56" s="80">
        <f t="shared" si="161"/>
        <v>2487130</v>
      </c>
      <c r="W56" s="100">
        <f t="shared" si="6"/>
        <v>100</v>
      </c>
      <c r="X56" s="89" t="s">
        <v>66</v>
      </c>
      <c r="Y56" s="80">
        <v>68303</v>
      </c>
      <c r="Z56" s="29"/>
      <c r="AA56" s="13">
        <f>SUM(Y56:Z56)</f>
        <v>68303</v>
      </c>
      <c r="AB56" s="13">
        <v>316506</v>
      </c>
      <c r="AC56" s="1"/>
      <c r="AD56" s="2">
        <f t="shared" si="177"/>
        <v>384809</v>
      </c>
      <c r="AE56" s="2">
        <f t="shared" si="178"/>
        <v>0</v>
      </c>
      <c r="AF56" s="2">
        <f t="shared" si="179"/>
        <v>384809</v>
      </c>
      <c r="AG56" s="2">
        <v>371697</v>
      </c>
      <c r="AH56" s="1"/>
      <c r="AI56" s="2">
        <f t="shared" ref="AI56" si="183">+AD56+AG56</f>
        <v>756506</v>
      </c>
      <c r="AJ56" s="2">
        <f t="shared" ref="AJ56" si="184">+AE56+AH56</f>
        <v>0</v>
      </c>
      <c r="AK56" s="2">
        <f t="shared" ref="AK56" si="185">+AI56+AJ56</f>
        <v>756506</v>
      </c>
      <c r="AL56" s="2">
        <v>364373</v>
      </c>
      <c r="AM56" s="1"/>
      <c r="AN56" s="2">
        <f t="shared" si="168"/>
        <v>1120879</v>
      </c>
      <c r="AO56" s="2">
        <f t="shared" si="169"/>
        <v>0</v>
      </c>
      <c r="AP56" s="2">
        <f t="shared" si="170"/>
        <v>1120879</v>
      </c>
      <c r="AQ56" s="80">
        <v>1120879</v>
      </c>
      <c r="AR56" s="80"/>
      <c r="AS56" s="80">
        <f t="shared" si="171"/>
        <v>1120879</v>
      </c>
      <c r="AT56" s="100">
        <f t="shared" si="13"/>
        <v>100</v>
      </c>
    </row>
    <row r="57" spans="1:46" x14ac:dyDescent="0.2">
      <c r="A57" s="22" t="s">
        <v>121</v>
      </c>
      <c r="B57" s="13"/>
      <c r="C57" s="13"/>
      <c r="D57" s="13"/>
      <c r="E57" s="44"/>
      <c r="F57" s="13"/>
      <c r="G57" s="83"/>
      <c r="H57" s="83"/>
      <c r="I57" s="83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>
        <v>7500000</v>
      </c>
      <c r="U57" s="80"/>
      <c r="V57" s="80">
        <f t="shared" si="161"/>
        <v>7500000</v>
      </c>
      <c r="W57" s="100"/>
      <c r="X57" s="22" t="s">
        <v>127</v>
      </c>
      <c r="Y57" s="80"/>
      <c r="Z57" s="29"/>
      <c r="AA57" s="13"/>
      <c r="AB57" s="13"/>
      <c r="AC57" s="1"/>
      <c r="AD57" s="2"/>
      <c r="AE57" s="2"/>
      <c r="AF57" s="2"/>
      <c r="AG57" s="2"/>
      <c r="AH57" s="1"/>
      <c r="AI57" s="2"/>
      <c r="AJ57" s="2"/>
      <c r="AK57" s="2"/>
      <c r="AL57" s="2"/>
      <c r="AM57" s="1"/>
      <c r="AN57" s="2"/>
      <c r="AO57" s="2"/>
      <c r="AP57" s="2"/>
      <c r="AQ57" s="80">
        <v>7500000</v>
      </c>
      <c r="AR57" s="80"/>
      <c r="AS57" s="80">
        <f t="shared" si="171"/>
        <v>7500000</v>
      </c>
      <c r="AT57" s="100"/>
    </row>
    <row r="58" spans="1:46" x14ac:dyDescent="0.2">
      <c r="A58" s="22" t="s">
        <v>96</v>
      </c>
      <c r="B58" s="13"/>
      <c r="C58" s="13"/>
      <c r="D58" s="13">
        <f t="shared" si="172"/>
        <v>0</v>
      </c>
      <c r="E58" s="44">
        <v>316506</v>
      </c>
      <c r="F58" s="37"/>
      <c r="G58" s="83">
        <f>+B58+E58</f>
        <v>316506</v>
      </c>
      <c r="H58" s="83">
        <f t="shared" ref="H58" si="186">+C58+F58</f>
        <v>0</v>
      </c>
      <c r="I58" s="83">
        <f t="shared" ref="I58" si="187">+G58+H58</f>
        <v>316506</v>
      </c>
      <c r="J58" s="80">
        <v>371697</v>
      </c>
      <c r="K58" s="80"/>
      <c r="L58" s="80">
        <f t="shared" si="157"/>
        <v>688203</v>
      </c>
      <c r="M58" s="80">
        <f t="shared" si="157"/>
        <v>0</v>
      </c>
      <c r="N58" s="80">
        <f t="shared" si="176"/>
        <v>688203</v>
      </c>
      <c r="O58" s="80">
        <v>441118</v>
      </c>
      <c r="P58" s="80"/>
      <c r="Q58" s="80">
        <f t="shared" si="159"/>
        <v>1129321</v>
      </c>
      <c r="R58" s="80">
        <f t="shared" si="159"/>
        <v>0</v>
      </c>
      <c r="S58" s="80">
        <f t="shared" si="160"/>
        <v>1129321</v>
      </c>
      <c r="T58" s="80">
        <v>1129321</v>
      </c>
      <c r="U58" s="80"/>
      <c r="V58" s="80">
        <f t="shared" si="161"/>
        <v>1129321</v>
      </c>
      <c r="W58" s="101">
        <f t="shared" si="6"/>
        <v>100</v>
      </c>
      <c r="X58" s="89"/>
      <c r="Y58" s="80"/>
      <c r="Z58" s="29"/>
      <c r="AA58" s="13"/>
      <c r="AB58" s="13"/>
      <c r="AC58" s="1"/>
      <c r="AD58" s="2"/>
      <c r="AE58" s="2"/>
      <c r="AF58" s="2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80"/>
      <c r="AR58" s="80"/>
      <c r="AS58" s="80">
        <f t="shared" ref="AS58" si="188">+AQ58+AR58</f>
        <v>0</v>
      </c>
      <c r="AT58" s="101"/>
    </row>
    <row r="59" spans="1:46" x14ac:dyDescent="0.2">
      <c r="A59" s="11" t="s">
        <v>20</v>
      </c>
      <c r="B59" s="4">
        <f>SUM(B49,B50)</f>
        <v>25324013</v>
      </c>
      <c r="C59" s="4">
        <f>SUM(C49,C50)</f>
        <v>135659</v>
      </c>
      <c r="D59" s="4">
        <f>SUM(D49,D50)</f>
        <v>25459672</v>
      </c>
      <c r="E59" s="4">
        <f>SUM(E49,E50)</f>
        <v>3266230</v>
      </c>
      <c r="F59" s="4">
        <f t="shared" ref="F59:N59" si="189">SUM(F49,F50)</f>
        <v>5232</v>
      </c>
      <c r="G59" s="4">
        <f t="shared" si="189"/>
        <v>28590243</v>
      </c>
      <c r="H59" s="4">
        <f t="shared" si="189"/>
        <v>140891</v>
      </c>
      <c r="I59" s="4">
        <f t="shared" si="189"/>
        <v>28731134</v>
      </c>
      <c r="J59" s="4">
        <f t="shared" si="189"/>
        <v>1185048</v>
      </c>
      <c r="K59" s="4">
        <f t="shared" si="189"/>
        <v>344</v>
      </c>
      <c r="L59" s="4">
        <f t="shared" si="189"/>
        <v>29775291</v>
      </c>
      <c r="M59" s="4">
        <f t="shared" si="189"/>
        <v>141235</v>
      </c>
      <c r="N59" s="4">
        <f t="shared" si="189"/>
        <v>29916526</v>
      </c>
      <c r="O59" s="4">
        <f t="shared" ref="O59:V59" si="190">SUM(O49,O50)</f>
        <v>-6878073</v>
      </c>
      <c r="P59" s="4">
        <f t="shared" si="190"/>
        <v>-133011</v>
      </c>
      <c r="Q59" s="4">
        <f t="shared" si="190"/>
        <v>22897218</v>
      </c>
      <c r="R59" s="4">
        <f t="shared" si="190"/>
        <v>8224</v>
      </c>
      <c r="S59" s="4">
        <f t="shared" si="190"/>
        <v>22905442</v>
      </c>
      <c r="T59" s="4">
        <f t="shared" si="190"/>
        <v>30165909</v>
      </c>
      <c r="U59" s="4">
        <f t="shared" si="190"/>
        <v>9635</v>
      </c>
      <c r="V59" s="4">
        <f t="shared" si="190"/>
        <v>30175544</v>
      </c>
      <c r="W59" s="99">
        <f t="shared" si="6"/>
        <v>131.73962763958016</v>
      </c>
      <c r="X59" s="77" t="s">
        <v>23</v>
      </c>
      <c r="Y59" s="4">
        <f>SUM(Y49,Y50)</f>
        <v>18968769</v>
      </c>
      <c r="Z59" s="62">
        <f>SUM(Z49,Z50)</f>
        <v>2919926</v>
      </c>
      <c r="AA59" s="4">
        <f>SUM(AA49,AA50)</f>
        <v>21888695</v>
      </c>
      <c r="AB59" s="4">
        <f t="shared" ref="AB59:AK59" si="191">SUM(AB49,AB50)</f>
        <v>3013908</v>
      </c>
      <c r="AC59" s="4">
        <f t="shared" si="191"/>
        <v>49757</v>
      </c>
      <c r="AD59" s="4">
        <f t="shared" si="191"/>
        <v>21982677</v>
      </c>
      <c r="AE59" s="4">
        <f t="shared" si="191"/>
        <v>2969683</v>
      </c>
      <c r="AF59" s="4">
        <f t="shared" si="191"/>
        <v>24952360</v>
      </c>
      <c r="AG59" s="4">
        <f t="shared" si="191"/>
        <v>450564</v>
      </c>
      <c r="AH59" s="4">
        <f t="shared" si="191"/>
        <v>647910</v>
      </c>
      <c r="AI59" s="4">
        <f t="shared" si="191"/>
        <v>22433241</v>
      </c>
      <c r="AJ59" s="4">
        <f t="shared" si="191"/>
        <v>3617593</v>
      </c>
      <c r="AK59" s="4">
        <f t="shared" si="191"/>
        <v>26050834</v>
      </c>
      <c r="AL59" s="4">
        <f t="shared" ref="AL59:AO59" si="192">SUM(AL49,AL50)</f>
        <v>-6376626</v>
      </c>
      <c r="AM59" s="4">
        <f t="shared" si="192"/>
        <v>-372542</v>
      </c>
      <c r="AN59" s="4">
        <f t="shared" si="192"/>
        <v>16056615</v>
      </c>
      <c r="AO59" s="4">
        <f t="shared" si="192"/>
        <v>3245051</v>
      </c>
      <c r="AP59" s="4">
        <f>SUM(AP49,AP50)</f>
        <v>19301666</v>
      </c>
      <c r="AQ59" s="4">
        <f t="shared" ref="AQ59:AR59" si="193">SUM(AQ49,AQ50)</f>
        <v>20210678</v>
      </c>
      <c r="AR59" s="4">
        <f t="shared" si="193"/>
        <v>2658567</v>
      </c>
      <c r="AS59" s="4">
        <f>SUM(AS49,AS50)</f>
        <v>22869245</v>
      </c>
      <c r="AT59" s="99">
        <f t="shared" si="13"/>
        <v>118.48326978614179</v>
      </c>
    </row>
    <row r="60" spans="1:46" x14ac:dyDescent="0.2">
      <c r="AA60" s="16"/>
      <c r="AI60" s="92"/>
      <c r="AK60" s="25">
        <f>SUM(AI59:AJ59)</f>
        <v>26050834</v>
      </c>
      <c r="AP60" s="25">
        <f>SUM(AN59:AO59)</f>
        <v>19301666</v>
      </c>
    </row>
    <row r="61" spans="1:46" x14ac:dyDescent="0.2">
      <c r="A61" s="121" t="str">
        <f>+A2</f>
        <v>Komárom Város Önkormányzata és az általa irányított költségvetési szervek 2024. évi bevételei és kiadásai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I61" s="25"/>
    </row>
    <row r="62" spans="1:46" x14ac:dyDescent="0.2">
      <c r="AT62" s="24" t="s">
        <v>15</v>
      </c>
    </row>
    <row r="63" spans="1:46" ht="36" customHeight="1" x14ac:dyDescent="0.2">
      <c r="A63" s="114" t="s">
        <v>0</v>
      </c>
      <c r="B63" s="105" t="s">
        <v>82</v>
      </c>
      <c r="C63" s="106"/>
      <c r="D63" s="107"/>
      <c r="E63" s="105" t="s">
        <v>89</v>
      </c>
      <c r="F63" s="107"/>
      <c r="G63" s="105" t="s">
        <v>92</v>
      </c>
      <c r="H63" s="106"/>
      <c r="I63" s="107"/>
      <c r="J63" s="105" t="str">
        <f>+J4</f>
        <v>Javasolt módosítás</v>
      </c>
      <c r="K63" s="107"/>
      <c r="L63" s="105" t="str">
        <f>+G63</f>
        <v>2024. évi módosított bevételek                            GAZDASÁGI SZERVEZETTEL NEM RENDELKEZŐ INTÉZMÉNYEK</v>
      </c>
      <c r="M63" s="106"/>
      <c r="N63" s="107"/>
      <c r="O63" s="105" t="str">
        <f>+O4</f>
        <v>Javasolt módosítás</v>
      </c>
      <c r="P63" s="107"/>
      <c r="Q63" s="105" t="str">
        <f>+L63</f>
        <v>2024. évi módosított bevételek                            GAZDASÁGI SZERVEZETTEL NEM RENDELKEZŐ INTÉZMÉNYEK</v>
      </c>
      <c r="R63" s="106"/>
      <c r="S63" s="107"/>
      <c r="T63" s="105" t="s">
        <v>119</v>
      </c>
      <c r="U63" s="106"/>
      <c r="V63" s="107"/>
      <c r="W63" s="108" t="s">
        <v>116</v>
      </c>
      <c r="X63" s="114" t="s">
        <v>1</v>
      </c>
      <c r="Y63" s="105" t="s">
        <v>83</v>
      </c>
      <c r="Z63" s="106"/>
      <c r="AA63" s="107"/>
      <c r="AB63" s="105" t="s">
        <v>89</v>
      </c>
      <c r="AC63" s="107"/>
      <c r="AD63" s="105" t="s">
        <v>92</v>
      </c>
      <c r="AE63" s="106"/>
      <c r="AF63" s="107"/>
      <c r="AG63" s="105" t="s">
        <v>89</v>
      </c>
      <c r="AH63" s="107"/>
      <c r="AI63" s="105" t="s">
        <v>111</v>
      </c>
      <c r="AJ63" s="106"/>
      <c r="AK63" s="107"/>
      <c r="AL63" s="105" t="s">
        <v>89</v>
      </c>
      <c r="AM63" s="107"/>
      <c r="AN63" s="105" t="s">
        <v>111</v>
      </c>
      <c r="AO63" s="106"/>
      <c r="AP63" s="107"/>
      <c r="AQ63" s="105" t="s">
        <v>124</v>
      </c>
      <c r="AR63" s="106"/>
      <c r="AS63" s="107"/>
      <c r="AT63" s="108" t="s">
        <v>116</v>
      </c>
    </row>
    <row r="64" spans="1:46" ht="12.75" customHeight="1" x14ac:dyDescent="0.2">
      <c r="A64" s="115"/>
      <c r="B64" s="111" t="s">
        <v>12</v>
      </c>
      <c r="C64" s="111" t="s">
        <v>13</v>
      </c>
      <c r="D64" s="111" t="str">
        <f>+D5</f>
        <v>1/2024.(I.24.) önk.rendelet eredeti ei.</v>
      </c>
      <c r="E64" s="111" t="s">
        <v>12</v>
      </c>
      <c r="F64" s="111" t="s">
        <v>13</v>
      </c>
      <c r="G64" s="111" t="s">
        <v>12</v>
      </c>
      <c r="H64" s="111" t="s">
        <v>13</v>
      </c>
      <c r="I64" s="113" t="str">
        <f>+I5</f>
        <v>5/2024.(VI.26.) önk.rendelet mód. ei.</v>
      </c>
      <c r="J64" s="113" t="str">
        <f t="shared" ref="J64:N64" si="194">+J5</f>
        <v>Kötelező feladatok</v>
      </c>
      <c r="K64" s="113" t="str">
        <f t="shared" si="194"/>
        <v>Önként vállalt feladatok</v>
      </c>
      <c r="L64" s="113" t="str">
        <f t="shared" si="194"/>
        <v>Kötelező feladatok</v>
      </c>
      <c r="M64" s="113" t="str">
        <f t="shared" si="194"/>
        <v>Önként vállalt feladatok</v>
      </c>
      <c r="N64" s="113" t="str">
        <f t="shared" si="194"/>
        <v>280/2024.(X.24.) önk.rendelet mód. ei.</v>
      </c>
      <c r="O64" s="113" t="str">
        <f t="shared" ref="O64:S64" si="195">+O5</f>
        <v>Kötelező feladatok</v>
      </c>
      <c r="P64" s="113" t="str">
        <f t="shared" si="195"/>
        <v>Önként vállalt feladatok</v>
      </c>
      <c r="Q64" s="113" t="str">
        <f t="shared" si="195"/>
        <v>Kötelező feladatok</v>
      </c>
      <c r="R64" s="113" t="str">
        <f t="shared" si="195"/>
        <v>Önként vállalt feladatok</v>
      </c>
      <c r="S64" s="113" t="str">
        <f t="shared" si="195"/>
        <v>10/2025.(V.22.) önk.rendelet mód. ei.</v>
      </c>
      <c r="T64" s="111" t="s">
        <v>12</v>
      </c>
      <c r="U64" s="111" t="s">
        <v>13</v>
      </c>
      <c r="V64" s="113" t="s">
        <v>118</v>
      </c>
      <c r="W64" s="109"/>
      <c r="X64" s="115"/>
      <c r="Y64" s="111" t="s">
        <v>12</v>
      </c>
      <c r="Z64" s="111" t="s">
        <v>13</v>
      </c>
      <c r="AA64" s="111" t="str">
        <f>+AA5</f>
        <v>1/2024.(I.24.) önk.rendelet eredeti ei.</v>
      </c>
      <c r="AB64" s="111" t="s">
        <v>12</v>
      </c>
      <c r="AC64" s="111" t="s">
        <v>13</v>
      </c>
      <c r="AD64" s="111" t="s">
        <v>12</v>
      </c>
      <c r="AE64" s="111" t="s">
        <v>13</v>
      </c>
      <c r="AF64" s="113" t="str">
        <f>+AF5</f>
        <v>5/2024.(VI.26.) önk.rendelet mód. ei.</v>
      </c>
      <c r="AG64" s="111" t="s">
        <v>12</v>
      </c>
      <c r="AH64" s="111" t="s">
        <v>13</v>
      </c>
      <c r="AI64" s="111" t="s">
        <v>12</v>
      </c>
      <c r="AJ64" s="111" t="s">
        <v>13</v>
      </c>
      <c r="AK64" s="113" t="str">
        <f>+AK5</f>
        <v>280/2024.(X.24.) önk.rendelet mód. ei.</v>
      </c>
      <c r="AL64" s="111" t="s">
        <v>12</v>
      </c>
      <c r="AM64" s="111" t="s">
        <v>13</v>
      </c>
      <c r="AN64" s="111" t="s">
        <v>12</v>
      </c>
      <c r="AO64" s="111" t="s">
        <v>13</v>
      </c>
      <c r="AP64" s="113" t="str">
        <f>+AP5</f>
        <v>10/2025.(V.22.) önk.rendelet mód. ei.</v>
      </c>
      <c r="AQ64" s="111" t="s">
        <v>12</v>
      </c>
      <c r="AR64" s="111" t="s">
        <v>13</v>
      </c>
      <c r="AS64" s="113" t="s">
        <v>118</v>
      </c>
      <c r="AT64" s="109"/>
    </row>
    <row r="65" spans="1:46" ht="26.1" customHeight="1" x14ac:dyDescent="0.2">
      <c r="A65" s="116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0"/>
      <c r="X65" s="116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0"/>
    </row>
    <row r="66" spans="1:46" x14ac:dyDescent="0.2">
      <c r="A66" s="21" t="s">
        <v>59</v>
      </c>
      <c r="B66" s="10">
        <f>SUM(B67:B68)</f>
        <v>264000</v>
      </c>
      <c r="C66" s="14">
        <f>SUM(C67:C68)</f>
        <v>0</v>
      </c>
      <c r="D66" s="10">
        <f>SUM(D67:D68)</f>
        <v>264000</v>
      </c>
      <c r="E66" s="10">
        <f t="shared" ref="E66:N66" si="196">SUM(E67:E68)</f>
        <v>26000</v>
      </c>
      <c r="F66" s="10">
        <f t="shared" si="196"/>
        <v>0</v>
      </c>
      <c r="G66" s="10">
        <f t="shared" si="196"/>
        <v>290000</v>
      </c>
      <c r="H66" s="10">
        <f t="shared" si="196"/>
        <v>0</v>
      </c>
      <c r="I66" s="10">
        <f t="shared" si="196"/>
        <v>290000</v>
      </c>
      <c r="J66" s="10">
        <f t="shared" si="196"/>
        <v>0</v>
      </c>
      <c r="K66" s="10">
        <f t="shared" si="196"/>
        <v>0</v>
      </c>
      <c r="L66" s="10">
        <f t="shared" si="196"/>
        <v>290000</v>
      </c>
      <c r="M66" s="10">
        <f t="shared" si="196"/>
        <v>0</v>
      </c>
      <c r="N66" s="10">
        <f t="shared" si="196"/>
        <v>290000</v>
      </c>
      <c r="O66" s="10">
        <f t="shared" ref="O66:V66" si="197">SUM(O67:O68)</f>
        <v>14314</v>
      </c>
      <c r="P66" s="10">
        <f t="shared" si="197"/>
        <v>0</v>
      </c>
      <c r="Q66" s="10">
        <f t="shared" si="197"/>
        <v>304314</v>
      </c>
      <c r="R66" s="10">
        <f t="shared" si="197"/>
        <v>0</v>
      </c>
      <c r="S66" s="10">
        <f t="shared" si="197"/>
        <v>304314</v>
      </c>
      <c r="T66" s="10">
        <f t="shared" si="197"/>
        <v>304314</v>
      </c>
      <c r="U66" s="10">
        <f t="shared" si="197"/>
        <v>0</v>
      </c>
      <c r="V66" s="10">
        <f t="shared" si="197"/>
        <v>304314</v>
      </c>
      <c r="W66" s="97">
        <f>+V66/S66*100</f>
        <v>100</v>
      </c>
      <c r="X66" s="73" t="s">
        <v>2</v>
      </c>
      <c r="Y66" s="58">
        <v>1586365</v>
      </c>
      <c r="Z66" s="10">
        <v>299134</v>
      </c>
      <c r="AA66" s="26">
        <f>SUM(Y66:Z66)</f>
        <v>1885499</v>
      </c>
      <c r="AB66" s="58">
        <v>134333</v>
      </c>
      <c r="AC66" s="10">
        <v>43504</v>
      </c>
      <c r="AD66" s="10">
        <f>+Y66+AB66</f>
        <v>1720698</v>
      </c>
      <c r="AE66" s="10">
        <f>+Z66+AC66</f>
        <v>342638</v>
      </c>
      <c r="AF66" s="10">
        <f>+AD66+AE66</f>
        <v>2063336</v>
      </c>
      <c r="AG66" s="10">
        <v>71948</v>
      </c>
      <c r="AH66" s="10">
        <v>12105</v>
      </c>
      <c r="AI66" s="3">
        <f t="shared" ref="AI66" si="198">+AD66+AG66</f>
        <v>1792646</v>
      </c>
      <c r="AJ66" s="3">
        <f t="shared" ref="AJ66" si="199">+AE66+AH66</f>
        <v>354743</v>
      </c>
      <c r="AK66" s="3">
        <f t="shared" ref="AK66" si="200">+AI66+AJ66</f>
        <v>2147389</v>
      </c>
      <c r="AL66" s="10">
        <v>87003</v>
      </c>
      <c r="AM66" s="10">
        <v>27482</v>
      </c>
      <c r="AN66" s="3">
        <f t="shared" ref="AN66" si="201">+AI66+AL66</f>
        <v>1879649</v>
      </c>
      <c r="AO66" s="3">
        <f t="shared" ref="AO66" si="202">+AJ66+AM66</f>
        <v>382225</v>
      </c>
      <c r="AP66" s="3">
        <f t="shared" ref="AP66" si="203">+AN66+AO66</f>
        <v>2261874</v>
      </c>
      <c r="AQ66" s="10">
        <v>1977383</v>
      </c>
      <c r="AR66" s="10">
        <v>284247</v>
      </c>
      <c r="AS66" s="3">
        <f t="shared" ref="AS66:AS70" si="204">+AQ66+AR66</f>
        <v>2261630</v>
      </c>
      <c r="AT66" s="97">
        <f>+AS66/AP66*100</f>
        <v>99.989212484868744</v>
      </c>
    </row>
    <row r="67" spans="1:46" x14ac:dyDescent="0.2">
      <c r="A67" s="28" t="s">
        <v>28</v>
      </c>
      <c r="B67" s="2"/>
      <c r="C67" s="25"/>
      <c r="D67" s="13">
        <f>SUM(B67:C67)</f>
        <v>0</v>
      </c>
      <c r="E67" s="44"/>
      <c r="F67" s="13"/>
      <c r="G67" s="83">
        <f t="shared" ref="G67" si="205">+B67+E67</f>
        <v>0</v>
      </c>
      <c r="H67" s="83">
        <f t="shared" ref="H67" si="206">+C67+F67</f>
        <v>0</v>
      </c>
      <c r="I67" s="83">
        <f t="shared" ref="I67" si="207">+G67+H67</f>
        <v>0</v>
      </c>
      <c r="J67" s="80"/>
      <c r="K67" s="80"/>
      <c r="L67" s="80">
        <f t="shared" ref="L67:M69" si="208">+G67+J67</f>
        <v>0</v>
      </c>
      <c r="M67" s="80">
        <f t="shared" si="208"/>
        <v>0</v>
      </c>
      <c r="N67" s="80">
        <f t="shared" ref="N67" si="209">+L67+M67</f>
        <v>0</v>
      </c>
      <c r="O67" s="80"/>
      <c r="P67" s="80"/>
      <c r="Q67" s="80">
        <f t="shared" ref="Q67:R69" si="210">+L67+O67</f>
        <v>0</v>
      </c>
      <c r="R67" s="80">
        <f t="shared" si="210"/>
        <v>0</v>
      </c>
      <c r="S67" s="80">
        <f t="shared" ref="S67:S69" si="211">+Q67+R67</f>
        <v>0</v>
      </c>
      <c r="T67" s="80"/>
      <c r="U67" s="80"/>
      <c r="V67" s="80">
        <f t="shared" ref="V67:V69" si="212">+T67+U67</f>
        <v>0</v>
      </c>
      <c r="W67" s="100"/>
      <c r="Y67" s="64"/>
      <c r="Z67" s="2"/>
      <c r="AA67" s="12"/>
      <c r="AB67" s="8"/>
      <c r="AC67" s="3"/>
      <c r="AD67" s="1"/>
      <c r="AE67" s="1"/>
      <c r="AF67" s="1"/>
      <c r="AG67" s="3"/>
      <c r="AH67" s="3"/>
      <c r="AI67" s="1"/>
      <c r="AJ67" s="1"/>
      <c r="AK67" s="1"/>
      <c r="AL67" s="3"/>
      <c r="AM67" s="3"/>
      <c r="AN67" s="1"/>
      <c r="AO67" s="1"/>
      <c r="AP67" s="1"/>
      <c r="AQ67" s="3"/>
      <c r="AR67" s="3"/>
      <c r="AS67" s="3"/>
      <c r="AT67" s="98"/>
    </row>
    <row r="68" spans="1:46" x14ac:dyDescent="0.2">
      <c r="A68" s="20" t="s">
        <v>29</v>
      </c>
      <c r="B68" s="2">
        <v>264000</v>
      </c>
      <c r="C68" s="25"/>
      <c r="D68" s="13">
        <f>SUM(B68:C68)</f>
        <v>264000</v>
      </c>
      <c r="E68" s="44">
        <v>26000</v>
      </c>
      <c r="F68" s="13"/>
      <c r="G68" s="83">
        <f t="shared" ref="G68:G69" si="213">+B68+E68</f>
        <v>290000</v>
      </c>
      <c r="H68" s="83">
        <f t="shared" ref="H68:H69" si="214">+C68+F68</f>
        <v>0</v>
      </c>
      <c r="I68" s="83">
        <f t="shared" ref="I68:I69" si="215">+G68+H68</f>
        <v>290000</v>
      </c>
      <c r="J68" s="80"/>
      <c r="K68" s="80"/>
      <c r="L68" s="80">
        <f t="shared" si="208"/>
        <v>290000</v>
      </c>
      <c r="M68" s="80">
        <f t="shared" si="208"/>
        <v>0</v>
      </c>
      <c r="N68" s="80">
        <f t="shared" ref="N68:N69" si="216">+L68+M68</f>
        <v>290000</v>
      </c>
      <c r="O68" s="80">
        <v>14314</v>
      </c>
      <c r="P68" s="80"/>
      <c r="Q68" s="80">
        <f t="shared" si="210"/>
        <v>304314</v>
      </c>
      <c r="R68" s="80">
        <f t="shared" si="210"/>
        <v>0</v>
      </c>
      <c r="S68" s="80">
        <f t="shared" si="211"/>
        <v>304314</v>
      </c>
      <c r="T68" s="80">
        <v>304314</v>
      </c>
      <c r="U68" s="80"/>
      <c r="V68" s="80">
        <f t="shared" si="212"/>
        <v>304314</v>
      </c>
      <c r="W68" s="100">
        <f t="shared" ref="W68:W118" si="217">+V68/S68*100</f>
        <v>100</v>
      </c>
      <c r="X68" s="40" t="s">
        <v>14</v>
      </c>
      <c r="Y68" s="8">
        <v>217707</v>
      </c>
      <c r="Z68" s="2">
        <v>45397</v>
      </c>
      <c r="AA68" s="12">
        <f>SUM(Y68:Z68)</f>
        <v>263104</v>
      </c>
      <c r="AB68" s="8">
        <v>18071</v>
      </c>
      <c r="AC68" s="3">
        <v>5789</v>
      </c>
      <c r="AD68" s="3">
        <f>+Y68+AB68</f>
        <v>235778</v>
      </c>
      <c r="AE68" s="3">
        <f>+Z68+AC68</f>
        <v>51186</v>
      </c>
      <c r="AF68" s="3">
        <f>+AD68+AE68</f>
        <v>286964</v>
      </c>
      <c r="AG68" s="3">
        <v>9441</v>
      </c>
      <c r="AH68" s="3">
        <v>1574</v>
      </c>
      <c r="AI68" s="3">
        <f t="shared" ref="AI68" si="218">+AD68+AG68</f>
        <v>245219</v>
      </c>
      <c r="AJ68" s="3">
        <f t="shared" ref="AJ68" si="219">+AE68+AH68</f>
        <v>52760</v>
      </c>
      <c r="AK68" s="3">
        <f t="shared" ref="AK68" si="220">+AI68+AJ68</f>
        <v>297979</v>
      </c>
      <c r="AL68" s="3">
        <v>9621</v>
      </c>
      <c r="AM68" s="3">
        <v>-13420</v>
      </c>
      <c r="AN68" s="3">
        <f t="shared" ref="AN68" si="221">+AI68+AL68</f>
        <v>254840</v>
      </c>
      <c r="AO68" s="3">
        <f t="shared" ref="AO68" si="222">+AJ68+AM68</f>
        <v>39340</v>
      </c>
      <c r="AP68" s="3">
        <f t="shared" ref="AP68" si="223">+AN68+AO68</f>
        <v>294180</v>
      </c>
      <c r="AQ68" s="3">
        <v>254832</v>
      </c>
      <c r="AR68" s="3">
        <v>39340</v>
      </c>
      <c r="AS68" s="3">
        <f t="shared" si="204"/>
        <v>294172</v>
      </c>
      <c r="AT68" s="98">
        <f t="shared" ref="AT68:AT118" si="224">+AS68/AP68*100</f>
        <v>99.997280576517781</v>
      </c>
    </row>
    <row r="69" spans="1:46" x14ac:dyDescent="0.2">
      <c r="A69" s="41" t="s">
        <v>69</v>
      </c>
      <c r="B69" s="30">
        <v>264000</v>
      </c>
      <c r="C69" s="31"/>
      <c r="D69" s="30">
        <f>SUM(B69:C69)</f>
        <v>264000</v>
      </c>
      <c r="E69" s="65">
        <v>26000</v>
      </c>
      <c r="F69" s="30"/>
      <c r="G69" s="83">
        <f t="shared" si="213"/>
        <v>290000</v>
      </c>
      <c r="H69" s="83">
        <f t="shared" si="214"/>
        <v>0</v>
      </c>
      <c r="I69" s="83">
        <f t="shared" si="215"/>
        <v>290000</v>
      </c>
      <c r="J69" s="80"/>
      <c r="K69" s="80"/>
      <c r="L69" s="80">
        <f t="shared" si="208"/>
        <v>290000</v>
      </c>
      <c r="M69" s="80">
        <f t="shared" si="208"/>
        <v>0</v>
      </c>
      <c r="N69" s="80">
        <f t="shared" si="216"/>
        <v>290000</v>
      </c>
      <c r="O69" s="80">
        <v>14314</v>
      </c>
      <c r="P69" s="80"/>
      <c r="Q69" s="30">
        <f t="shared" si="210"/>
        <v>304314</v>
      </c>
      <c r="R69" s="30">
        <f t="shared" si="210"/>
        <v>0</v>
      </c>
      <c r="S69" s="30">
        <f t="shared" si="211"/>
        <v>304314</v>
      </c>
      <c r="T69" s="30">
        <v>304314</v>
      </c>
      <c r="U69" s="30"/>
      <c r="V69" s="30">
        <f t="shared" si="212"/>
        <v>304314</v>
      </c>
      <c r="W69" s="103">
        <f t="shared" si="217"/>
        <v>100</v>
      </c>
      <c r="Y69" s="64"/>
      <c r="Z69" s="2"/>
      <c r="AA69" s="12"/>
      <c r="AB69" s="8"/>
      <c r="AC69" s="3"/>
      <c r="AD69" s="1"/>
      <c r="AE69" s="1"/>
      <c r="AF69" s="1"/>
      <c r="AG69" s="3"/>
      <c r="AH69" s="3"/>
      <c r="AI69" s="1"/>
      <c r="AJ69" s="1"/>
      <c r="AK69" s="1"/>
      <c r="AL69" s="3"/>
      <c r="AM69" s="3"/>
      <c r="AN69" s="1"/>
      <c r="AO69" s="1"/>
      <c r="AP69" s="1"/>
      <c r="AQ69" s="3"/>
      <c r="AR69" s="3"/>
      <c r="AS69" s="3"/>
      <c r="AT69" s="98"/>
    </row>
    <row r="70" spans="1:46" x14ac:dyDescent="0.2">
      <c r="A70" s="21"/>
      <c r="B70" s="2"/>
      <c r="C70" s="25"/>
      <c r="D70" s="13"/>
      <c r="E70" s="44"/>
      <c r="F70" s="44"/>
      <c r="G70" s="44"/>
      <c r="H70" s="44"/>
      <c r="I70" s="44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00"/>
      <c r="X70" s="40" t="s">
        <v>24</v>
      </c>
      <c r="Y70" s="8">
        <v>446143</v>
      </c>
      <c r="Z70" s="3">
        <v>117670</v>
      </c>
      <c r="AA70" s="12">
        <f>SUM(Y70:Z70)</f>
        <v>563813</v>
      </c>
      <c r="AB70" s="8">
        <v>31582</v>
      </c>
      <c r="AC70" s="3">
        <v>585</v>
      </c>
      <c r="AD70" s="3">
        <f>+Y70+AB70</f>
        <v>477725</v>
      </c>
      <c r="AE70" s="3">
        <f>+Z70+AC70</f>
        <v>118255</v>
      </c>
      <c r="AF70" s="3">
        <f>+AD70+AE70</f>
        <v>595980</v>
      </c>
      <c r="AG70" s="3">
        <v>2027</v>
      </c>
      <c r="AH70" s="3"/>
      <c r="AI70" s="3">
        <f t="shared" ref="AI70" si="225">+AD70+AG70</f>
        <v>479752</v>
      </c>
      <c r="AJ70" s="3">
        <f t="shared" ref="AJ70" si="226">+AE70+AH70</f>
        <v>118255</v>
      </c>
      <c r="AK70" s="3">
        <f t="shared" ref="AK70" si="227">+AI70+AJ70</f>
        <v>598007</v>
      </c>
      <c r="AL70" s="3">
        <v>-211464</v>
      </c>
      <c r="AM70" s="3">
        <v>-27601</v>
      </c>
      <c r="AN70" s="3">
        <f t="shared" ref="AN70:AN72" si="228">+AI70+AL70</f>
        <v>268288</v>
      </c>
      <c r="AO70" s="3">
        <f t="shared" ref="AO70:AO72" si="229">+AJ70+AM70</f>
        <v>90654</v>
      </c>
      <c r="AP70" s="3">
        <f t="shared" ref="AP70:AP72" si="230">+AN70+AO70</f>
        <v>358942</v>
      </c>
      <c r="AQ70" s="3">
        <v>258179</v>
      </c>
      <c r="AR70" s="3">
        <v>86418</v>
      </c>
      <c r="AS70" s="3">
        <f t="shared" si="204"/>
        <v>344597</v>
      </c>
      <c r="AT70" s="98">
        <f t="shared" si="224"/>
        <v>96.003532604153321</v>
      </c>
    </row>
    <row r="71" spans="1:46" x14ac:dyDescent="0.2">
      <c r="A71" s="21" t="s">
        <v>60</v>
      </c>
      <c r="B71" s="3">
        <f>SUM(B72)</f>
        <v>0</v>
      </c>
      <c r="C71" s="14">
        <f>SUM(C72)</f>
        <v>0</v>
      </c>
      <c r="D71" s="3">
        <f>SUM(D72)</f>
        <v>0</v>
      </c>
      <c r="E71" s="3">
        <f t="shared" ref="E71:V71" si="231">SUM(E72)</f>
        <v>0</v>
      </c>
      <c r="F71" s="3">
        <f t="shared" si="231"/>
        <v>0</v>
      </c>
      <c r="G71" s="3">
        <f t="shared" si="231"/>
        <v>0</v>
      </c>
      <c r="H71" s="3">
        <f t="shared" si="231"/>
        <v>0</v>
      </c>
      <c r="I71" s="3">
        <f t="shared" si="231"/>
        <v>0</v>
      </c>
      <c r="J71" s="3">
        <f t="shared" si="231"/>
        <v>0</v>
      </c>
      <c r="K71" s="3">
        <f t="shared" si="231"/>
        <v>0</v>
      </c>
      <c r="L71" s="3">
        <f t="shared" si="231"/>
        <v>0</v>
      </c>
      <c r="M71" s="3">
        <f t="shared" si="231"/>
        <v>0</v>
      </c>
      <c r="N71" s="3">
        <f t="shared" si="231"/>
        <v>0</v>
      </c>
      <c r="O71" s="3">
        <f t="shared" si="231"/>
        <v>0</v>
      </c>
      <c r="P71" s="3">
        <f t="shared" si="231"/>
        <v>0</v>
      </c>
      <c r="Q71" s="3">
        <f t="shared" si="231"/>
        <v>0</v>
      </c>
      <c r="R71" s="3">
        <f t="shared" si="231"/>
        <v>0</v>
      </c>
      <c r="S71" s="3">
        <f t="shared" si="231"/>
        <v>0</v>
      </c>
      <c r="T71" s="3">
        <f t="shared" si="231"/>
        <v>0</v>
      </c>
      <c r="U71" s="3">
        <f t="shared" si="231"/>
        <v>0</v>
      </c>
      <c r="V71" s="3">
        <f t="shared" si="231"/>
        <v>0</v>
      </c>
      <c r="W71" s="98"/>
      <c r="X71" s="74" t="s">
        <v>108</v>
      </c>
      <c r="Y71" s="65"/>
      <c r="Z71" s="30"/>
      <c r="AA71" s="53">
        <f>SUM(Y71:Z71)</f>
        <v>0</v>
      </c>
      <c r="AB71" s="1"/>
      <c r="AC71" s="1"/>
      <c r="AD71" s="30">
        <f t="shared" ref="AD71:AD73" si="232">+Y71+AB71</f>
        <v>0</v>
      </c>
      <c r="AE71" s="30">
        <f t="shared" ref="AE71:AE73" si="233">+Z71+AC71</f>
        <v>0</v>
      </c>
      <c r="AF71" s="30">
        <f t="shared" ref="AF71:AF73" si="234">+AD71+AE71</f>
        <v>0</v>
      </c>
      <c r="AG71" s="1"/>
      <c r="AH71" s="1"/>
      <c r="AI71" s="30">
        <f t="shared" ref="AI71:AI72" si="235">+AD71+AG71</f>
        <v>0</v>
      </c>
      <c r="AJ71" s="30">
        <f t="shared" ref="AJ71:AJ72" si="236">+AE71+AH71</f>
        <v>0</v>
      </c>
      <c r="AK71" s="30">
        <f t="shared" ref="AK71:AK72" si="237">+AI71+AJ71</f>
        <v>0</v>
      </c>
      <c r="AL71" s="1"/>
      <c r="AM71" s="1"/>
      <c r="AN71" s="30">
        <f t="shared" si="228"/>
        <v>0</v>
      </c>
      <c r="AO71" s="30">
        <f t="shared" si="229"/>
        <v>0</v>
      </c>
      <c r="AP71" s="30">
        <f t="shared" si="230"/>
        <v>0</v>
      </c>
      <c r="AQ71" s="3"/>
      <c r="AR71" s="3"/>
      <c r="AS71" s="3">
        <f t="shared" ref="AS71" si="238">SUM(AS72)</f>
        <v>0</v>
      </c>
      <c r="AT71" s="98"/>
    </row>
    <row r="72" spans="1:46" x14ac:dyDescent="0.2">
      <c r="A72" s="20" t="s">
        <v>71</v>
      </c>
      <c r="B72" s="2"/>
      <c r="C72" s="25"/>
      <c r="D72" s="13"/>
      <c r="E72" s="44"/>
      <c r="F72" s="44"/>
      <c r="G72" s="44"/>
      <c r="H72" s="44"/>
      <c r="I72" s="44"/>
      <c r="J72" s="13"/>
      <c r="K72" s="13"/>
      <c r="L72" s="80">
        <f>+G72+J72</f>
        <v>0</v>
      </c>
      <c r="M72" s="80">
        <f>+H72+K72</f>
        <v>0</v>
      </c>
      <c r="N72" s="80">
        <f t="shared" ref="N72" si="239">+L72+M72</f>
        <v>0</v>
      </c>
      <c r="O72" s="13"/>
      <c r="P72" s="13"/>
      <c r="Q72" s="80">
        <f>+L72+O72</f>
        <v>0</v>
      </c>
      <c r="R72" s="80">
        <f>+M72+P72</f>
        <v>0</v>
      </c>
      <c r="S72" s="80">
        <f t="shared" ref="S72" si="240">+Q72+R72</f>
        <v>0</v>
      </c>
      <c r="T72" s="80"/>
      <c r="U72" s="80"/>
      <c r="V72" s="80">
        <f t="shared" ref="V72" si="241">+T72+U72</f>
        <v>0</v>
      </c>
      <c r="W72" s="100"/>
      <c r="X72" s="74" t="s">
        <v>109</v>
      </c>
      <c r="Y72" s="65"/>
      <c r="Z72" s="30"/>
      <c r="AA72" s="53">
        <f>SUM(Y72:Z72)</f>
        <v>0</v>
      </c>
      <c r="AB72" s="1"/>
      <c r="AC72" s="1"/>
      <c r="AD72" s="30">
        <f t="shared" si="232"/>
        <v>0</v>
      </c>
      <c r="AE72" s="30">
        <f t="shared" si="233"/>
        <v>0</v>
      </c>
      <c r="AF72" s="30">
        <f t="shared" si="234"/>
        <v>0</v>
      </c>
      <c r="AG72" s="1"/>
      <c r="AH72" s="1"/>
      <c r="AI72" s="30">
        <f t="shared" si="235"/>
        <v>0</v>
      </c>
      <c r="AJ72" s="30">
        <f t="shared" si="236"/>
        <v>0</v>
      </c>
      <c r="AK72" s="30">
        <f t="shared" si="237"/>
        <v>0</v>
      </c>
      <c r="AL72" s="1"/>
      <c r="AM72" s="1"/>
      <c r="AN72" s="30">
        <f t="shared" si="228"/>
        <v>0</v>
      </c>
      <c r="AO72" s="30">
        <f t="shared" si="229"/>
        <v>0</v>
      </c>
      <c r="AP72" s="30">
        <f t="shared" si="230"/>
        <v>0</v>
      </c>
      <c r="AQ72" s="80"/>
      <c r="AR72" s="80"/>
      <c r="AS72" s="80">
        <f t="shared" ref="AS72" si="242">+AQ72+AR72</f>
        <v>0</v>
      </c>
      <c r="AT72" s="100"/>
    </row>
    <row r="73" spans="1:46" x14ac:dyDescent="0.2">
      <c r="A73" s="20"/>
      <c r="B73" s="2"/>
      <c r="C73" s="25"/>
      <c r="D73" s="13"/>
      <c r="E73" s="44"/>
      <c r="F73" s="44"/>
      <c r="G73" s="44"/>
      <c r="H73" s="44"/>
      <c r="I73" s="44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00"/>
      <c r="X73" s="74"/>
      <c r="Y73" s="66"/>
      <c r="Z73" s="54"/>
      <c r="AA73" s="53">
        <f>SUM(Y73:Z73)</f>
        <v>0</v>
      </c>
      <c r="AB73" s="1"/>
      <c r="AC73" s="1"/>
      <c r="AD73" s="30">
        <f t="shared" si="232"/>
        <v>0</v>
      </c>
      <c r="AE73" s="30">
        <f t="shared" si="233"/>
        <v>0</v>
      </c>
      <c r="AF73" s="30">
        <f t="shared" si="234"/>
        <v>0</v>
      </c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3"/>
      <c r="AR73" s="13"/>
      <c r="AS73" s="13"/>
      <c r="AT73" s="100"/>
    </row>
    <row r="74" spans="1:46" x14ac:dyDescent="0.2">
      <c r="A74" s="20"/>
      <c r="B74" s="2"/>
      <c r="C74" s="25"/>
      <c r="D74" s="13"/>
      <c r="E74" s="44"/>
      <c r="F74" s="44"/>
      <c r="G74" s="44"/>
      <c r="H74" s="44"/>
      <c r="I74" s="44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00"/>
      <c r="X74" s="40"/>
      <c r="Y74" s="8"/>
      <c r="Z74" s="3"/>
      <c r="AA74" s="12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3"/>
      <c r="AR74" s="13"/>
      <c r="AS74" s="13"/>
      <c r="AT74" s="100"/>
    </row>
    <row r="75" spans="1:46" x14ac:dyDescent="0.2">
      <c r="A75" s="21" t="s">
        <v>17</v>
      </c>
      <c r="B75" s="3">
        <f>SUM(B76:B84)</f>
        <v>0</v>
      </c>
      <c r="C75" s="3">
        <f>SUM(C76:C84)</f>
        <v>0</v>
      </c>
      <c r="D75" s="3">
        <f>SUM(D76:D84)</f>
        <v>0</v>
      </c>
      <c r="E75" s="3">
        <f t="shared" ref="E75:N75" si="243">SUM(E76:E84)</f>
        <v>0</v>
      </c>
      <c r="F75" s="3">
        <f t="shared" si="243"/>
        <v>0</v>
      </c>
      <c r="G75" s="3">
        <f t="shared" si="243"/>
        <v>0</v>
      </c>
      <c r="H75" s="3">
        <f t="shared" si="243"/>
        <v>0</v>
      </c>
      <c r="I75" s="3">
        <f t="shared" si="243"/>
        <v>0</v>
      </c>
      <c r="J75" s="3">
        <f t="shared" si="243"/>
        <v>0</v>
      </c>
      <c r="K75" s="3">
        <f t="shared" si="243"/>
        <v>0</v>
      </c>
      <c r="L75" s="3">
        <f t="shared" si="243"/>
        <v>0</v>
      </c>
      <c r="M75" s="3">
        <f t="shared" si="243"/>
        <v>0</v>
      </c>
      <c r="N75" s="3">
        <f t="shared" si="243"/>
        <v>0</v>
      </c>
      <c r="O75" s="3">
        <f t="shared" ref="O75:V75" si="244">SUM(O76:O84)</f>
        <v>0</v>
      </c>
      <c r="P75" s="3">
        <f t="shared" si="244"/>
        <v>0</v>
      </c>
      <c r="Q75" s="3">
        <f t="shared" si="244"/>
        <v>0</v>
      </c>
      <c r="R75" s="3">
        <f t="shared" si="244"/>
        <v>0</v>
      </c>
      <c r="S75" s="3">
        <f t="shared" si="244"/>
        <v>0</v>
      </c>
      <c r="T75" s="3">
        <f t="shared" si="244"/>
        <v>0</v>
      </c>
      <c r="U75" s="3">
        <f t="shared" si="244"/>
        <v>0</v>
      </c>
      <c r="V75" s="3">
        <f t="shared" si="244"/>
        <v>0</v>
      </c>
      <c r="W75" s="98"/>
      <c r="X75" s="40" t="s">
        <v>25</v>
      </c>
      <c r="Y75" s="8"/>
      <c r="Z75" s="3"/>
      <c r="AA75" s="12">
        <f>SUM(Y75:Z75)</f>
        <v>0</v>
      </c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3"/>
      <c r="AR75" s="3"/>
      <c r="AS75" s="3"/>
      <c r="AT75" s="98"/>
    </row>
    <row r="76" spans="1:46" x14ac:dyDescent="0.2">
      <c r="A76" s="20" t="s">
        <v>31</v>
      </c>
      <c r="B76" s="2"/>
      <c r="C76" s="25"/>
      <c r="D76" s="13"/>
      <c r="E76" s="44"/>
      <c r="F76" s="13"/>
      <c r="G76" s="83">
        <f t="shared" ref="G76" si="245">+B76+E76</f>
        <v>0</v>
      </c>
      <c r="H76" s="83">
        <f t="shared" ref="H76" si="246">+C76+F76</f>
        <v>0</v>
      </c>
      <c r="I76" s="83">
        <f t="shared" ref="I76" si="247">+G76+H76</f>
        <v>0</v>
      </c>
      <c r="J76" s="80"/>
      <c r="K76" s="80"/>
      <c r="L76" s="80">
        <f t="shared" ref="L76:L84" si="248">+G76+J76</f>
        <v>0</v>
      </c>
      <c r="M76" s="80">
        <f t="shared" ref="M76:M84" si="249">+H76+K76</f>
        <v>0</v>
      </c>
      <c r="N76" s="80">
        <f t="shared" ref="N76" si="250">+L76+M76</f>
        <v>0</v>
      </c>
      <c r="O76" s="80"/>
      <c r="P76" s="80"/>
      <c r="Q76" s="80">
        <f t="shared" ref="Q76:Q84" si="251">+L76+O76</f>
        <v>0</v>
      </c>
      <c r="R76" s="80">
        <f t="shared" ref="R76:R84" si="252">+M76+P76</f>
        <v>0</v>
      </c>
      <c r="S76" s="80">
        <f t="shared" ref="S76:S84" si="253">+Q76+R76</f>
        <v>0</v>
      </c>
      <c r="T76" s="80"/>
      <c r="U76" s="80"/>
      <c r="V76" s="80">
        <f t="shared" ref="V76:V84" si="254">+T76+U76</f>
        <v>0</v>
      </c>
      <c r="W76" s="100"/>
      <c r="Y76" s="64"/>
      <c r="Z76" s="2"/>
      <c r="AA76" s="27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80"/>
      <c r="AR76" s="80"/>
      <c r="AS76" s="80">
        <f t="shared" ref="AS76:AS84" si="255">+AQ76+AR76</f>
        <v>0</v>
      </c>
      <c r="AT76" s="100"/>
    </row>
    <row r="77" spans="1:46" x14ac:dyDescent="0.2">
      <c r="A77" s="20" t="s">
        <v>32</v>
      </c>
      <c r="B77" s="2"/>
      <c r="C77" s="25"/>
      <c r="D77" s="13"/>
      <c r="E77" s="44"/>
      <c r="F77" s="13"/>
      <c r="G77" s="83">
        <f t="shared" ref="G77:G84" si="256">+B77+E77</f>
        <v>0</v>
      </c>
      <c r="H77" s="83">
        <f t="shared" ref="H77:H84" si="257">+C77+F77</f>
        <v>0</v>
      </c>
      <c r="I77" s="83">
        <f t="shared" ref="I77:I84" si="258">+G77+H77</f>
        <v>0</v>
      </c>
      <c r="J77" s="80"/>
      <c r="K77" s="80"/>
      <c r="L77" s="80">
        <f t="shared" si="248"/>
        <v>0</v>
      </c>
      <c r="M77" s="80">
        <f t="shared" si="249"/>
        <v>0</v>
      </c>
      <c r="N77" s="80">
        <f t="shared" ref="N77:N84" si="259">+L77+M77</f>
        <v>0</v>
      </c>
      <c r="O77" s="80"/>
      <c r="P77" s="80"/>
      <c r="Q77" s="80">
        <f t="shared" si="251"/>
        <v>0</v>
      </c>
      <c r="R77" s="80">
        <f t="shared" si="252"/>
        <v>0</v>
      </c>
      <c r="S77" s="80">
        <f t="shared" si="253"/>
        <v>0</v>
      </c>
      <c r="T77" s="80"/>
      <c r="U77" s="80"/>
      <c r="V77" s="80">
        <f t="shared" si="254"/>
        <v>0</v>
      </c>
      <c r="W77" s="100"/>
      <c r="X77" s="40" t="s">
        <v>26</v>
      </c>
      <c r="Y77" s="8">
        <f>SUM(Y78:Y80)</f>
        <v>0</v>
      </c>
      <c r="Z77" s="3">
        <f>SUM(Z78:Z80)</f>
        <v>0</v>
      </c>
      <c r="AA77" s="12">
        <f>SUM(AA78:AA80)</f>
        <v>0</v>
      </c>
      <c r="AB77" s="12">
        <f t="shared" ref="AB77:AK77" si="260">SUM(AB78:AB80)</f>
        <v>0</v>
      </c>
      <c r="AC77" s="12">
        <f t="shared" si="260"/>
        <v>0</v>
      </c>
      <c r="AD77" s="12">
        <f t="shared" si="260"/>
        <v>0</v>
      </c>
      <c r="AE77" s="12">
        <f t="shared" si="260"/>
        <v>0</v>
      </c>
      <c r="AF77" s="12">
        <f t="shared" si="260"/>
        <v>0</v>
      </c>
      <c r="AG77" s="12">
        <f t="shared" si="260"/>
        <v>0</v>
      </c>
      <c r="AH77" s="12">
        <f t="shared" si="260"/>
        <v>0</v>
      </c>
      <c r="AI77" s="12">
        <f t="shared" si="260"/>
        <v>0</v>
      </c>
      <c r="AJ77" s="12">
        <f t="shared" si="260"/>
        <v>0</v>
      </c>
      <c r="AK77" s="12">
        <f t="shared" si="260"/>
        <v>0</v>
      </c>
      <c r="AL77" s="12">
        <f t="shared" ref="AL77:AP77" si="261">SUM(AL78:AL80)</f>
        <v>0</v>
      </c>
      <c r="AM77" s="12">
        <f t="shared" si="261"/>
        <v>0</v>
      </c>
      <c r="AN77" s="12">
        <f t="shared" si="261"/>
        <v>0</v>
      </c>
      <c r="AO77" s="12">
        <f t="shared" si="261"/>
        <v>0</v>
      </c>
      <c r="AP77" s="12">
        <f t="shared" si="261"/>
        <v>0</v>
      </c>
      <c r="AQ77" s="80"/>
      <c r="AR77" s="80"/>
      <c r="AS77" s="80">
        <f t="shared" si="255"/>
        <v>0</v>
      </c>
      <c r="AT77" s="100"/>
    </row>
    <row r="78" spans="1:46" x14ac:dyDescent="0.2">
      <c r="A78" s="20" t="s">
        <v>33</v>
      </c>
      <c r="B78" s="3"/>
      <c r="C78" s="14"/>
      <c r="D78" s="3"/>
      <c r="E78" s="3"/>
      <c r="F78" s="3"/>
      <c r="G78" s="83">
        <f t="shared" si="256"/>
        <v>0</v>
      </c>
      <c r="H78" s="83">
        <f t="shared" si="257"/>
        <v>0</v>
      </c>
      <c r="I78" s="83">
        <f t="shared" si="258"/>
        <v>0</v>
      </c>
      <c r="J78" s="80"/>
      <c r="K78" s="80"/>
      <c r="L78" s="80">
        <f t="shared" si="248"/>
        <v>0</v>
      </c>
      <c r="M78" s="80">
        <f t="shared" si="249"/>
        <v>0</v>
      </c>
      <c r="N78" s="80">
        <f t="shared" si="259"/>
        <v>0</v>
      </c>
      <c r="O78" s="80"/>
      <c r="P78" s="80"/>
      <c r="Q78" s="80">
        <f t="shared" si="251"/>
        <v>0</v>
      </c>
      <c r="R78" s="80">
        <f t="shared" si="252"/>
        <v>0</v>
      </c>
      <c r="S78" s="80">
        <f t="shared" si="253"/>
        <v>0</v>
      </c>
      <c r="T78" s="80"/>
      <c r="U78" s="80"/>
      <c r="V78" s="80">
        <f t="shared" si="254"/>
        <v>0</v>
      </c>
      <c r="W78" s="100"/>
      <c r="X78" t="s">
        <v>70</v>
      </c>
      <c r="Y78" s="64"/>
      <c r="Z78" s="2"/>
      <c r="AA78" s="27">
        <f>SUM(Y78:Z78)</f>
        <v>0</v>
      </c>
      <c r="AB78" s="1"/>
      <c r="AC78" s="1"/>
      <c r="AD78" s="2">
        <f t="shared" ref="AD78" si="262">+Y78+AB78</f>
        <v>0</v>
      </c>
      <c r="AE78" s="2">
        <f t="shared" ref="AE78" si="263">+Z78+AC78</f>
        <v>0</v>
      </c>
      <c r="AF78" s="2">
        <f t="shared" ref="AF78" si="264">+AD78+AE78</f>
        <v>0</v>
      </c>
      <c r="AG78" s="1"/>
      <c r="AH78" s="1"/>
      <c r="AI78" s="2">
        <f t="shared" ref="AI78" si="265">+AD78+AG78</f>
        <v>0</v>
      </c>
      <c r="AJ78" s="2">
        <f t="shared" ref="AJ78" si="266">+AE78+AH78</f>
        <v>0</v>
      </c>
      <c r="AK78" s="2">
        <f t="shared" ref="AK78" si="267">+AI78+AJ78</f>
        <v>0</v>
      </c>
      <c r="AL78" s="1"/>
      <c r="AM78" s="1"/>
      <c r="AN78" s="2">
        <f t="shared" ref="AN78:AN82" si="268">+AI78+AL78</f>
        <v>0</v>
      </c>
      <c r="AO78" s="2">
        <f t="shared" ref="AO78:AO82" si="269">+AJ78+AM78</f>
        <v>0</v>
      </c>
      <c r="AP78" s="2">
        <f t="shared" ref="AP78:AP82" si="270">+AN78+AO78</f>
        <v>0</v>
      </c>
      <c r="AQ78" s="80"/>
      <c r="AR78" s="80"/>
      <c r="AS78" s="80">
        <f t="shared" si="255"/>
        <v>0</v>
      </c>
      <c r="AT78" s="100"/>
    </row>
    <row r="79" spans="1:46" x14ac:dyDescent="0.2">
      <c r="A79" s="20" t="s">
        <v>34</v>
      </c>
      <c r="B79" s="13"/>
      <c r="C79" s="29"/>
      <c r="D79" s="13"/>
      <c r="E79" s="13"/>
      <c r="F79" s="13"/>
      <c r="G79" s="83">
        <f t="shared" si="256"/>
        <v>0</v>
      </c>
      <c r="H79" s="83">
        <f t="shared" si="257"/>
        <v>0</v>
      </c>
      <c r="I79" s="83">
        <f t="shared" si="258"/>
        <v>0</v>
      </c>
      <c r="J79" s="80"/>
      <c r="K79" s="80"/>
      <c r="L79" s="80">
        <f t="shared" si="248"/>
        <v>0</v>
      </c>
      <c r="M79" s="80">
        <f t="shared" si="249"/>
        <v>0</v>
      </c>
      <c r="N79" s="80">
        <f t="shared" si="259"/>
        <v>0</v>
      </c>
      <c r="O79" s="80"/>
      <c r="P79" s="80"/>
      <c r="Q79" s="80">
        <f t="shared" si="251"/>
        <v>0</v>
      </c>
      <c r="R79" s="80">
        <f t="shared" si="252"/>
        <v>0</v>
      </c>
      <c r="S79" s="80">
        <f t="shared" si="253"/>
        <v>0</v>
      </c>
      <c r="T79" s="80"/>
      <c r="U79" s="80"/>
      <c r="V79" s="80">
        <f t="shared" si="254"/>
        <v>0</v>
      </c>
      <c r="W79" s="100"/>
      <c r="X79" t="s">
        <v>53</v>
      </c>
      <c r="Y79" s="64"/>
      <c r="Z79" s="2"/>
      <c r="AA79" s="27"/>
      <c r="AB79" s="1"/>
      <c r="AC79" s="1"/>
      <c r="AD79" s="2">
        <f t="shared" ref="AD79:AD82" si="271">+Y79+AB79</f>
        <v>0</v>
      </c>
      <c r="AE79" s="2">
        <f t="shared" ref="AE79:AE82" si="272">+Z79+AC79</f>
        <v>0</v>
      </c>
      <c r="AF79" s="2">
        <f t="shared" ref="AF79:AF82" si="273">+AD79+AE79</f>
        <v>0</v>
      </c>
      <c r="AG79" s="1"/>
      <c r="AH79" s="1"/>
      <c r="AI79" s="2">
        <f t="shared" ref="AI79:AI82" si="274">+AD79+AG79</f>
        <v>0</v>
      </c>
      <c r="AJ79" s="2">
        <f t="shared" ref="AJ79:AJ82" si="275">+AE79+AH79</f>
        <v>0</v>
      </c>
      <c r="AK79" s="2">
        <f t="shared" ref="AK79:AK82" si="276">+AI79+AJ79</f>
        <v>0</v>
      </c>
      <c r="AL79" s="1"/>
      <c r="AM79" s="1"/>
      <c r="AN79" s="2">
        <f t="shared" si="268"/>
        <v>0</v>
      </c>
      <c r="AO79" s="2">
        <f t="shared" si="269"/>
        <v>0</v>
      </c>
      <c r="AP79" s="2">
        <f t="shared" si="270"/>
        <v>0</v>
      </c>
      <c r="AQ79" s="80"/>
      <c r="AR79" s="80"/>
      <c r="AS79" s="80">
        <f t="shared" si="255"/>
        <v>0</v>
      </c>
      <c r="AT79" s="100"/>
    </row>
    <row r="80" spans="1:46" x14ac:dyDescent="0.2">
      <c r="A80" s="20" t="s">
        <v>35</v>
      </c>
      <c r="B80" s="2"/>
      <c r="C80" s="25"/>
      <c r="D80" s="2"/>
      <c r="E80" s="2"/>
      <c r="F80" s="2"/>
      <c r="G80" s="83">
        <f t="shared" si="256"/>
        <v>0</v>
      </c>
      <c r="H80" s="83">
        <f t="shared" si="257"/>
        <v>0</v>
      </c>
      <c r="I80" s="83">
        <f t="shared" si="258"/>
        <v>0</v>
      </c>
      <c r="J80" s="80"/>
      <c r="K80" s="80"/>
      <c r="L80" s="80">
        <f t="shared" si="248"/>
        <v>0</v>
      </c>
      <c r="M80" s="80">
        <f t="shared" si="249"/>
        <v>0</v>
      </c>
      <c r="N80" s="80">
        <f t="shared" si="259"/>
        <v>0</v>
      </c>
      <c r="O80" s="80"/>
      <c r="P80" s="80"/>
      <c r="Q80" s="80">
        <f t="shared" si="251"/>
        <v>0</v>
      </c>
      <c r="R80" s="80">
        <f t="shared" si="252"/>
        <v>0</v>
      </c>
      <c r="S80" s="80">
        <f t="shared" si="253"/>
        <v>0</v>
      </c>
      <c r="T80" s="80"/>
      <c r="U80" s="80"/>
      <c r="V80" s="80">
        <f t="shared" si="254"/>
        <v>0</v>
      </c>
      <c r="W80" s="100"/>
      <c r="X80" t="s">
        <v>65</v>
      </c>
      <c r="Y80" s="44"/>
      <c r="Z80" s="13"/>
      <c r="AA80" s="27">
        <f>SUM(Y80:Z80)</f>
        <v>0</v>
      </c>
      <c r="AB80" s="1"/>
      <c r="AC80" s="1"/>
      <c r="AD80" s="2">
        <f t="shared" si="271"/>
        <v>0</v>
      </c>
      <c r="AE80" s="2">
        <f t="shared" si="272"/>
        <v>0</v>
      </c>
      <c r="AF80" s="2">
        <f t="shared" si="273"/>
        <v>0</v>
      </c>
      <c r="AG80" s="1"/>
      <c r="AH80" s="1"/>
      <c r="AI80" s="2">
        <f t="shared" si="274"/>
        <v>0</v>
      </c>
      <c r="AJ80" s="2">
        <f t="shared" si="275"/>
        <v>0</v>
      </c>
      <c r="AK80" s="2">
        <f t="shared" si="276"/>
        <v>0</v>
      </c>
      <c r="AL80" s="1"/>
      <c r="AM80" s="1"/>
      <c r="AN80" s="2">
        <f t="shared" si="268"/>
        <v>0</v>
      </c>
      <c r="AO80" s="2">
        <f t="shared" si="269"/>
        <v>0</v>
      </c>
      <c r="AP80" s="2">
        <f t="shared" si="270"/>
        <v>0</v>
      </c>
      <c r="AQ80" s="80"/>
      <c r="AR80" s="80"/>
      <c r="AS80" s="80">
        <f t="shared" si="255"/>
        <v>0</v>
      </c>
      <c r="AT80" s="100"/>
    </row>
    <row r="81" spans="1:46" x14ac:dyDescent="0.2">
      <c r="A81" s="20" t="s">
        <v>8</v>
      </c>
      <c r="B81" s="2"/>
      <c r="C81" s="25"/>
      <c r="D81" s="13"/>
      <c r="E81" s="13"/>
      <c r="F81" s="13"/>
      <c r="G81" s="83">
        <f t="shared" si="256"/>
        <v>0</v>
      </c>
      <c r="H81" s="83">
        <f t="shared" si="257"/>
        <v>0</v>
      </c>
      <c r="I81" s="83">
        <f t="shared" si="258"/>
        <v>0</v>
      </c>
      <c r="J81" s="80"/>
      <c r="K81" s="80"/>
      <c r="L81" s="80">
        <f t="shared" si="248"/>
        <v>0</v>
      </c>
      <c r="M81" s="80">
        <f t="shared" si="249"/>
        <v>0</v>
      </c>
      <c r="N81" s="80">
        <f t="shared" si="259"/>
        <v>0</v>
      </c>
      <c r="O81" s="80"/>
      <c r="P81" s="80"/>
      <c r="Q81" s="80">
        <f t="shared" si="251"/>
        <v>0</v>
      </c>
      <c r="R81" s="80">
        <f t="shared" si="252"/>
        <v>0</v>
      </c>
      <c r="S81" s="80">
        <f t="shared" si="253"/>
        <v>0</v>
      </c>
      <c r="T81" s="80"/>
      <c r="U81" s="80"/>
      <c r="V81" s="80">
        <f t="shared" si="254"/>
        <v>0</v>
      </c>
      <c r="W81" s="100"/>
      <c r="X81" t="s">
        <v>54</v>
      </c>
      <c r="Y81" s="8"/>
      <c r="Z81" s="3"/>
      <c r="AA81" s="12"/>
      <c r="AB81" s="1"/>
      <c r="AC81" s="1"/>
      <c r="AD81" s="2">
        <f t="shared" si="271"/>
        <v>0</v>
      </c>
      <c r="AE81" s="2">
        <f t="shared" si="272"/>
        <v>0</v>
      </c>
      <c r="AF81" s="2">
        <f t="shared" si="273"/>
        <v>0</v>
      </c>
      <c r="AG81" s="1"/>
      <c r="AH81" s="1"/>
      <c r="AI81" s="2">
        <f t="shared" si="274"/>
        <v>0</v>
      </c>
      <c r="AJ81" s="2">
        <f t="shared" si="275"/>
        <v>0</v>
      </c>
      <c r="AK81" s="2">
        <f t="shared" si="276"/>
        <v>0</v>
      </c>
      <c r="AL81" s="1"/>
      <c r="AM81" s="1"/>
      <c r="AN81" s="2">
        <f t="shared" si="268"/>
        <v>0</v>
      </c>
      <c r="AO81" s="2">
        <f t="shared" si="269"/>
        <v>0</v>
      </c>
      <c r="AP81" s="2">
        <f t="shared" si="270"/>
        <v>0</v>
      </c>
      <c r="AQ81" s="80"/>
      <c r="AR81" s="80"/>
      <c r="AS81" s="80">
        <f t="shared" si="255"/>
        <v>0</v>
      </c>
      <c r="AT81" s="100"/>
    </row>
    <row r="82" spans="1:46" x14ac:dyDescent="0.2">
      <c r="A82" s="20" t="s">
        <v>36</v>
      </c>
      <c r="B82" s="2"/>
      <c r="C82" s="25"/>
      <c r="D82" s="13"/>
      <c r="E82" s="13"/>
      <c r="F82" s="13"/>
      <c r="G82" s="83">
        <f t="shared" si="256"/>
        <v>0</v>
      </c>
      <c r="H82" s="83">
        <f t="shared" si="257"/>
        <v>0</v>
      </c>
      <c r="I82" s="83">
        <f t="shared" si="258"/>
        <v>0</v>
      </c>
      <c r="J82" s="80"/>
      <c r="K82" s="80"/>
      <c r="L82" s="80">
        <f t="shared" si="248"/>
        <v>0</v>
      </c>
      <c r="M82" s="80">
        <f t="shared" si="249"/>
        <v>0</v>
      </c>
      <c r="N82" s="80">
        <f t="shared" si="259"/>
        <v>0</v>
      </c>
      <c r="O82" s="80"/>
      <c r="P82" s="80"/>
      <c r="Q82" s="80">
        <f t="shared" si="251"/>
        <v>0</v>
      </c>
      <c r="R82" s="80">
        <f t="shared" si="252"/>
        <v>0</v>
      </c>
      <c r="S82" s="80">
        <f t="shared" si="253"/>
        <v>0</v>
      </c>
      <c r="T82" s="80"/>
      <c r="U82" s="80"/>
      <c r="V82" s="80">
        <f t="shared" si="254"/>
        <v>0</v>
      </c>
      <c r="W82" s="100"/>
      <c r="X82" t="s">
        <v>79</v>
      </c>
      <c r="Y82" s="8"/>
      <c r="Z82" s="3"/>
      <c r="AA82" s="12"/>
      <c r="AB82" s="1"/>
      <c r="AC82" s="1"/>
      <c r="AD82" s="2">
        <f t="shared" si="271"/>
        <v>0</v>
      </c>
      <c r="AE82" s="2">
        <f t="shared" si="272"/>
        <v>0</v>
      </c>
      <c r="AF82" s="2">
        <f t="shared" si="273"/>
        <v>0</v>
      </c>
      <c r="AG82" s="1"/>
      <c r="AH82" s="1"/>
      <c r="AI82" s="2">
        <f t="shared" si="274"/>
        <v>0</v>
      </c>
      <c r="AJ82" s="2">
        <f t="shared" si="275"/>
        <v>0</v>
      </c>
      <c r="AK82" s="2">
        <f t="shared" si="276"/>
        <v>0</v>
      </c>
      <c r="AL82" s="1"/>
      <c r="AM82" s="1"/>
      <c r="AN82" s="2">
        <f t="shared" si="268"/>
        <v>0</v>
      </c>
      <c r="AO82" s="2">
        <f t="shared" si="269"/>
        <v>0</v>
      </c>
      <c r="AP82" s="2">
        <f t="shared" si="270"/>
        <v>0</v>
      </c>
      <c r="AQ82" s="80"/>
      <c r="AR82" s="80"/>
      <c r="AS82" s="80">
        <f t="shared" si="255"/>
        <v>0</v>
      </c>
      <c r="AT82" s="100"/>
    </row>
    <row r="83" spans="1:46" x14ac:dyDescent="0.2">
      <c r="A83" s="20" t="s">
        <v>7</v>
      </c>
      <c r="B83" s="2"/>
      <c r="C83" s="25"/>
      <c r="D83" s="13"/>
      <c r="E83" s="13"/>
      <c r="F83" s="13"/>
      <c r="G83" s="83">
        <f t="shared" si="256"/>
        <v>0</v>
      </c>
      <c r="H83" s="83">
        <f t="shared" si="257"/>
        <v>0</v>
      </c>
      <c r="I83" s="83">
        <f t="shared" si="258"/>
        <v>0</v>
      </c>
      <c r="J83" s="80"/>
      <c r="K83" s="80"/>
      <c r="L83" s="80">
        <f t="shared" si="248"/>
        <v>0</v>
      </c>
      <c r="M83" s="80">
        <f t="shared" si="249"/>
        <v>0</v>
      </c>
      <c r="N83" s="80">
        <f t="shared" si="259"/>
        <v>0</v>
      </c>
      <c r="O83" s="80"/>
      <c r="P83" s="80"/>
      <c r="Q83" s="80">
        <f t="shared" si="251"/>
        <v>0</v>
      </c>
      <c r="R83" s="80">
        <f t="shared" si="252"/>
        <v>0</v>
      </c>
      <c r="S83" s="80">
        <f t="shared" si="253"/>
        <v>0</v>
      </c>
      <c r="T83" s="80"/>
      <c r="U83" s="80"/>
      <c r="V83" s="80">
        <f t="shared" si="254"/>
        <v>0</v>
      </c>
      <c r="W83" s="100"/>
      <c r="Y83" s="20"/>
      <c r="Z83" s="1"/>
      <c r="AA83" s="48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80"/>
      <c r="AR83" s="80"/>
      <c r="AS83" s="80">
        <f t="shared" si="255"/>
        <v>0</v>
      </c>
      <c r="AT83" s="100"/>
    </row>
    <row r="84" spans="1:46" x14ac:dyDescent="0.2">
      <c r="A84" s="1" t="s">
        <v>62</v>
      </c>
      <c r="B84" s="2"/>
      <c r="C84" s="25"/>
      <c r="D84" s="13"/>
      <c r="E84" s="13"/>
      <c r="F84" s="13"/>
      <c r="G84" s="83">
        <f t="shared" si="256"/>
        <v>0</v>
      </c>
      <c r="H84" s="83">
        <f t="shared" si="257"/>
        <v>0</v>
      </c>
      <c r="I84" s="83">
        <f t="shared" si="258"/>
        <v>0</v>
      </c>
      <c r="J84" s="80"/>
      <c r="K84" s="80"/>
      <c r="L84" s="80">
        <f t="shared" si="248"/>
        <v>0</v>
      </c>
      <c r="M84" s="80">
        <f t="shared" si="249"/>
        <v>0</v>
      </c>
      <c r="N84" s="80">
        <f t="shared" si="259"/>
        <v>0</v>
      </c>
      <c r="O84" s="80"/>
      <c r="P84" s="80"/>
      <c r="Q84" s="80">
        <f t="shared" si="251"/>
        <v>0</v>
      </c>
      <c r="R84" s="80">
        <f t="shared" si="252"/>
        <v>0</v>
      </c>
      <c r="S84" s="80">
        <f t="shared" si="253"/>
        <v>0</v>
      </c>
      <c r="T84" s="80"/>
      <c r="U84" s="80"/>
      <c r="V84" s="80">
        <f t="shared" si="254"/>
        <v>0</v>
      </c>
      <c r="W84" s="100"/>
      <c r="X84" s="40" t="s">
        <v>4</v>
      </c>
      <c r="Y84" s="8">
        <v>48434</v>
      </c>
      <c r="Z84" s="3">
        <v>1557</v>
      </c>
      <c r="AA84" s="12">
        <f>SUM(Y84:Z84)</f>
        <v>49991</v>
      </c>
      <c r="AB84" s="12">
        <v>6114</v>
      </c>
      <c r="AC84" s="12"/>
      <c r="AD84" s="3">
        <f t="shared" ref="AD84" si="277">+Y84+AB84</f>
        <v>54548</v>
      </c>
      <c r="AE84" s="3">
        <f t="shared" ref="AE84" si="278">+Z84+AC84</f>
        <v>1557</v>
      </c>
      <c r="AF84" s="3">
        <f t="shared" ref="AF84" si="279">+AD84+AE84</f>
        <v>56105</v>
      </c>
      <c r="AG84" s="1"/>
      <c r="AH84" s="1"/>
      <c r="AI84" s="3">
        <f t="shared" ref="AI84" si="280">+AD84+AG84</f>
        <v>54548</v>
      </c>
      <c r="AJ84" s="3">
        <f t="shared" ref="AJ84" si="281">+AE84+AH84</f>
        <v>1557</v>
      </c>
      <c r="AK84" s="3">
        <f t="shared" ref="AK84" si="282">+AI84+AJ84</f>
        <v>56105</v>
      </c>
      <c r="AL84" s="3">
        <v>-22240</v>
      </c>
      <c r="AM84" s="3">
        <v>-519</v>
      </c>
      <c r="AN84" s="3">
        <f t="shared" ref="AN84" si="283">+AI84+AL84</f>
        <v>32308</v>
      </c>
      <c r="AO84" s="3">
        <f t="shared" ref="AO84" si="284">+AJ84+AM84</f>
        <v>1038</v>
      </c>
      <c r="AP84" s="3">
        <f t="shared" ref="AP84" si="285">+AN84+AO84</f>
        <v>33346</v>
      </c>
      <c r="AQ84" s="3">
        <v>30728</v>
      </c>
      <c r="AR84" s="3">
        <v>1036</v>
      </c>
      <c r="AS84" s="3">
        <f t="shared" si="255"/>
        <v>31764</v>
      </c>
      <c r="AT84" s="98">
        <f t="shared" si="224"/>
        <v>95.255802794937921</v>
      </c>
    </row>
    <row r="85" spans="1:46" x14ac:dyDescent="0.2">
      <c r="A85" s="20"/>
      <c r="B85" s="2"/>
      <c r="C85" s="25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00"/>
      <c r="X85" s="74" t="s">
        <v>55</v>
      </c>
      <c r="Y85" s="8"/>
      <c r="Z85" s="3"/>
      <c r="AA85" s="27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3"/>
      <c r="AR85" s="13"/>
      <c r="AS85" s="13"/>
      <c r="AT85" s="100"/>
    </row>
    <row r="86" spans="1:46" x14ac:dyDescent="0.2">
      <c r="A86" s="21" t="s">
        <v>37</v>
      </c>
      <c r="B86" s="3">
        <f>SUM(B87:B96)</f>
        <v>7011</v>
      </c>
      <c r="C86" s="14">
        <f>SUM(C87:C96)</f>
        <v>0</v>
      </c>
      <c r="D86" s="3">
        <f>SUM(D87:D96)</f>
        <v>7011</v>
      </c>
      <c r="E86" s="3">
        <f t="shared" ref="E86:G86" si="286">SUM(E87:E96)</f>
        <v>0</v>
      </c>
      <c r="F86" s="3">
        <f t="shared" si="286"/>
        <v>0</v>
      </c>
      <c r="G86" s="3">
        <f t="shared" si="286"/>
        <v>7011</v>
      </c>
      <c r="H86" s="3">
        <f t="shared" ref="H86" si="287">SUM(H87:H96)</f>
        <v>0</v>
      </c>
      <c r="I86" s="3">
        <f t="shared" ref="I86:N86" si="288">SUM(I87:I96)</f>
        <v>7011</v>
      </c>
      <c r="J86" s="3">
        <f t="shared" si="288"/>
        <v>0</v>
      </c>
      <c r="K86" s="3">
        <f t="shared" si="288"/>
        <v>0</v>
      </c>
      <c r="L86" s="3">
        <f t="shared" si="288"/>
        <v>7011</v>
      </c>
      <c r="M86" s="3">
        <f t="shared" si="288"/>
        <v>0</v>
      </c>
      <c r="N86" s="3">
        <f t="shared" si="288"/>
        <v>7011</v>
      </c>
      <c r="O86" s="3">
        <f t="shared" ref="O86:V86" si="289">SUM(O87:O96)</f>
        <v>9551</v>
      </c>
      <c r="P86" s="3">
        <f t="shared" si="289"/>
        <v>0</v>
      </c>
      <c r="Q86" s="3">
        <f t="shared" si="289"/>
        <v>16562</v>
      </c>
      <c r="R86" s="3">
        <f t="shared" si="289"/>
        <v>0</v>
      </c>
      <c r="S86" s="3">
        <f t="shared" si="289"/>
        <v>16562</v>
      </c>
      <c r="T86" s="3">
        <f t="shared" si="289"/>
        <v>16519</v>
      </c>
      <c r="U86" s="3">
        <f t="shared" si="289"/>
        <v>0</v>
      </c>
      <c r="V86" s="3">
        <f t="shared" si="289"/>
        <v>16519</v>
      </c>
      <c r="W86" s="98">
        <f t="shared" si="217"/>
        <v>99.740369520589297</v>
      </c>
      <c r="Y86" s="8"/>
      <c r="Z86" s="3"/>
      <c r="AA86" s="12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3"/>
      <c r="AR86" s="3"/>
      <c r="AS86" s="3">
        <f t="shared" ref="AS86" si="290">SUM(AS87:AS96)</f>
        <v>0</v>
      </c>
      <c r="AT86" s="98"/>
    </row>
    <row r="87" spans="1:46" x14ac:dyDescent="0.2">
      <c r="A87" s="20" t="s">
        <v>38</v>
      </c>
      <c r="B87" s="2"/>
      <c r="C87" s="25"/>
      <c r="D87" s="13">
        <f>SUM(B87:C87)</f>
        <v>0</v>
      </c>
      <c r="E87" s="13"/>
      <c r="F87" s="13"/>
      <c r="G87" s="83">
        <f t="shared" ref="G87" si="291">+B87+E87</f>
        <v>0</v>
      </c>
      <c r="H87" s="83">
        <f t="shared" ref="H87" si="292">+C87+F87</f>
        <v>0</v>
      </c>
      <c r="I87" s="83">
        <f t="shared" ref="I87" si="293">+G87+H87</f>
        <v>0</v>
      </c>
      <c r="J87" s="80"/>
      <c r="K87" s="80"/>
      <c r="L87" s="80">
        <f t="shared" ref="L87:L96" si="294">+G87+J87</f>
        <v>0</v>
      </c>
      <c r="M87" s="80">
        <f t="shared" ref="M87:M96" si="295">+H87+K87</f>
        <v>0</v>
      </c>
      <c r="N87" s="80">
        <f t="shared" ref="N87" si="296">+L87+M87</f>
        <v>0</v>
      </c>
      <c r="O87" s="80">
        <v>45</v>
      </c>
      <c r="P87" s="80"/>
      <c r="Q87" s="80">
        <f t="shared" ref="Q87:Q96" si="297">+L87+O87</f>
        <v>45</v>
      </c>
      <c r="R87" s="80">
        <f t="shared" ref="R87:R96" si="298">+M87+P87</f>
        <v>0</v>
      </c>
      <c r="S87" s="80">
        <f t="shared" ref="S87:S96" si="299">+Q87+R87</f>
        <v>45</v>
      </c>
      <c r="T87" s="80">
        <v>44</v>
      </c>
      <c r="U87" s="80"/>
      <c r="V87" s="80">
        <f t="shared" ref="V87:V96" si="300">+T87+U87</f>
        <v>44</v>
      </c>
      <c r="W87" s="100">
        <f t="shared" si="217"/>
        <v>97.777777777777771</v>
      </c>
      <c r="X87" s="40" t="s">
        <v>3</v>
      </c>
      <c r="Y87" s="8"/>
      <c r="Z87" s="3"/>
      <c r="AA87" s="12">
        <f>SUM(Y87:Z87)</f>
        <v>0</v>
      </c>
      <c r="AB87" s="1"/>
      <c r="AC87" s="1"/>
      <c r="AD87" s="3">
        <f t="shared" ref="AD87" si="301">+Y87+AB87</f>
        <v>0</v>
      </c>
      <c r="AE87" s="3">
        <f t="shared" ref="AE87" si="302">+Z87+AC87</f>
        <v>0</v>
      </c>
      <c r="AF87" s="3">
        <f t="shared" ref="AF87" si="303">+AD87+AE87</f>
        <v>0</v>
      </c>
      <c r="AG87" s="1"/>
      <c r="AH87" s="1"/>
      <c r="AI87" s="3">
        <f t="shared" ref="AI87" si="304">+AD87+AG87</f>
        <v>0</v>
      </c>
      <c r="AJ87" s="3">
        <f t="shared" ref="AJ87" si="305">+AE87+AH87</f>
        <v>0</v>
      </c>
      <c r="AK87" s="3">
        <f t="shared" ref="AK87" si="306">+AI87+AJ87</f>
        <v>0</v>
      </c>
      <c r="AL87" s="1"/>
      <c r="AM87" s="1"/>
      <c r="AN87" s="3">
        <f t="shared" ref="AN87" si="307">+AI87+AL87</f>
        <v>0</v>
      </c>
      <c r="AO87" s="3">
        <f t="shared" ref="AO87" si="308">+AJ87+AM87</f>
        <v>0</v>
      </c>
      <c r="AP87" s="3">
        <f t="shared" ref="AP87" si="309">+AN87+AO87</f>
        <v>0</v>
      </c>
      <c r="AQ87" s="3">
        <f t="shared" ref="AQ87" si="310">+AO87+AP87</f>
        <v>0</v>
      </c>
      <c r="AR87" s="3">
        <f t="shared" ref="AR87" si="311">+AP87+AQ87</f>
        <v>0</v>
      </c>
      <c r="AS87" s="3">
        <f t="shared" ref="AS87" si="312">+AQ87+AR87</f>
        <v>0</v>
      </c>
      <c r="AT87" s="100"/>
    </row>
    <row r="88" spans="1:46" x14ac:dyDescent="0.2">
      <c r="A88" s="20" t="s">
        <v>6</v>
      </c>
      <c r="B88" s="2">
        <v>6350</v>
      </c>
      <c r="C88" s="25"/>
      <c r="D88" s="13">
        <f>SUM(B88:C88)</f>
        <v>6350</v>
      </c>
      <c r="E88" s="13"/>
      <c r="F88" s="13"/>
      <c r="G88" s="83">
        <f t="shared" ref="G88:G96" si="313">+B88+E88</f>
        <v>6350</v>
      </c>
      <c r="H88" s="83">
        <f t="shared" ref="H88:H96" si="314">+C88+F88</f>
        <v>0</v>
      </c>
      <c r="I88" s="83">
        <f t="shared" ref="I88:I96" si="315">+G88+H88</f>
        <v>6350</v>
      </c>
      <c r="J88" s="80"/>
      <c r="K88" s="80"/>
      <c r="L88" s="80">
        <f t="shared" si="294"/>
        <v>6350</v>
      </c>
      <c r="M88" s="80">
        <f t="shared" si="295"/>
        <v>0</v>
      </c>
      <c r="N88" s="80">
        <f t="shared" ref="N88:N96" si="316">+L88+M88</f>
        <v>6350</v>
      </c>
      <c r="O88" s="80">
        <v>1710</v>
      </c>
      <c r="P88" s="80"/>
      <c r="Q88" s="80">
        <f t="shared" si="297"/>
        <v>8060</v>
      </c>
      <c r="R88" s="80">
        <f t="shared" si="298"/>
        <v>0</v>
      </c>
      <c r="S88" s="80">
        <f t="shared" si="299"/>
        <v>8060</v>
      </c>
      <c r="T88" s="80">
        <v>8058</v>
      </c>
      <c r="U88" s="80"/>
      <c r="V88" s="80">
        <f t="shared" si="300"/>
        <v>8058</v>
      </c>
      <c r="W88" s="100">
        <f t="shared" si="217"/>
        <v>99.975186104218366</v>
      </c>
      <c r="Y88" s="20"/>
      <c r="Z88" s="1"/>
      <c r="AA88" s="48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80"/>
      <c r="AR88" s="80"/>
      <c r="AS88" s="80">
        <f t="shared" ref="AS88:AS96" si="317">+AQ88+AR88</f>
        <v>0</v>
      </c>
      <c r="AT88" s="100"/>
    </row>
    <row r="89" spans="1:46" x14ac:dyDescent="0.2">
      <c r="A89" s="20" t="s">
        <v>39</v>
      </c>
      <c r="B89" s="2">
        <v>600</v>
      </c>
      <c r="C89" s="25"/>
      <c r="D89" s="2">
        <f>SUM(B89:C89)</f>
        <v>600</v>
      </c>
      <c r="E89" s="2"/>
      <c r="F89" s="2"/>
      <c r="G89" s="83">
        <f t="shared" si="313"/>
        <v>600</v>
      </c>
      <c r="H89" s="83">
        <f t="shared" si="314"/>
        <v>0</v>
      </c>
      <c r="I89" s="83">
        <f t="shared" si="315"/>
        <v>600</v>
      </c>
      <c r="J89" s="80"/>
      <c r="K89" s="80"/>
      <c r="L89" s="80">
        <f t="shared" si="294"/>
        <v>600</v>
      </c>
      <c r="M89" s="80">
        <f t="shared" si="295"/>
        <v>0</v>
      </c>
      <c r="N89" s="80">
        <f t="shared" si="316"/>
        <v>600</v>
      </c>
      <c r="O89" s="80">
        <v>221</v>
      </c>
      <c r="P89" s="80"/>
      <c r="Q89" s="80">
        <f t="shared" si="297"/>
        <v>821</v>
      </c>
      <c r="R89" s="80">
        <f t="shared" si="298"/>
        <v>0</v>
      </c>
      <c r="S89" s="80">
        <f t="shared" si="299"/>
        <v>821</v>
      </c>
      <c r="T89" s="80">
        <v>823</v>
      </c>
      <c r="U89" s="80"/>
      <c r="V89" s="80">
        <f t="shared" si="300"/>
        <v>823</v>
      </c>
      <c r="W89" s="100">
        <f t="shared" si="217"/>
        <v>100.24360535931791</v>
      </c>
      <c r="X89" s="36" t="s">
        <v>27</v>
      </c>
      <c r="Y89" s="12">
        <f t="shared" ref="Y89:Z89" si="318">SUM(Y90:Y92)</f>
        <v>0</v>
      </c>
      <c r="Z89" s="12">
        <f t="shared" si="318"/>
        <v>0</v>
      </c>
      <c r="AA89" s="12">
        <f>SUM(AA90:AA92)</f>
        <v>0</v>
      </c>
      <c r="AB89" s="12">
        <f t="shared" ref="AB89:AK89" si="319">SUM(AB90:AB92)</f>
        <v>0</v>
      </c>
      <c r="AC89" s="12">
        <f t="shared" si="319"/>
        <v>0</v>
      </c>
      <c r="AD89" s="12">
        <f t="shared" si="319"/>
        <v>0</v>
      </c>
      <c r="AE89" s="12">
        <f t="shared" si="319"/>
        <v>0</v>
      </c>
      <c r="AF89" s="12">
        <f t="shared" si="319"/>
        <v>0</v>
      </c>
      <c r="AG89" s="12">
        <f t="shared" si="319"/>
        <v>0</v>
      </c>
      <c r="AH89" s="12">
        <f t="shared" si="319"/>
        <v>0</v>
      </c>
      <c r="AI89" s="12">
        <f t="shared" si="319"/>
        <v>0</v>
      </c>
      <c r="AJ89" s="12">
        <f t="shared" si="319"/>
        <v>0</v>
      </c>
      <c r="AK89" s="12">
        <f t="shared" si="319"/>
        <v>0</v>
      </c>
      <c r="AL89" s="12">
        <f t="shared" ref="AL89:AS89" si="320">SUM(AL90:AL92)</f>
        <v>0</v>
      </c>
      <c r="AM89" s="12">
        <f t="shared" si="320"/>
        <v>0</v>
      </c>
      <c r="AN89" s="12">
        <f t="shared" si="320"/>
        <v>0</v>
      </c>
      <c r="AO89" s="12">
        <f t="shared" si="320"/>
        <v>0</v>
      </c>
      <c r="AP89" s="12">
        <f t="shared" si="320"/>
        <v>0</v>
      </c>
      <c r="AQ89" s="12">
        <f t="shared" si="320"/>
        <v>0</v>
      </c>
      <c r="AR89" s="12">
        <f t="shared" si="320"/>
        <v>0</v>
      </c>
      <c r="AS89" s="12">
        <f t="shared" si="320"/>
        <v>0</v>
      </c>
      <c r="AT89" s="100"/>
    </row>
    <row r="90" spans="1:46" x14ac:dyDescent="0.2">
      <c r="A90" s="20" t="s">
        <v>40</v>
      </c>
      <c r="B90" s="2"/>
      <c r="C90" s="25"/>
      <c r="D90" s="2">
        <f t="shared" ref="D90:D96" si="321">SUM(B90:C90)</f>
        <v>0</v>
      </c>
      <c r="E90" s="64"/>
      <c r="F90" s="2"/>
      <c r="G90" s="83">
        <f t="shared" si="313"/>
        <v>0</v>
      </c>
      <c r="H90" s="83">
        <f t="shared" si="314"/>
        <v>0</v>
      </c>
      <c r="I90" s="83">
        <f t="shared" si="315"/>
        <v>0</v>
      </c>
      <c r="J90" s="80"/>
      <c r="K90" s="80"/>
      <c r="L90" s="80">
        <f t="shared" si="294"/>
        <v>0</v>
      </c>
      <c r="M90" s="80">
        <f t="shared" si="295"/>
        <v>0</v>
      </c>
      <c r="N90" s="80">
        <f t="shared" si="316"/>
        <v>0</v>
      </c>
      <c r="O90" s="80"/>
      <c r="P90" s="80"/>
      <c r="Q90" s="80">
        <f t="shared" si="297"/>
        <v>0</v>
      </c>
      <c r="R90" s="80">
        <f t="shared" si="298"/>
        <v>0</v>
      </c>
      <c r="S90" s="80">
        <f t="shared" si="299"/>
        <v>0</v>
      </c>
      <c r="T90" s="80"/>
      <c r="U90" s="80"/>
      <c r="V90" s="80">
        <f t="shared" si="300"/>
        <v>0</v>
      </c>
      <c r="W90" s="100"/>
      <c r="X90" t="s">
        <v>56</v>
      </c>
      <c r="Y90" s="44"/>
      <c r="Z90" s="13"/>
      <c r="AA90" s="27">
        <f>SUM(Y90:Z90)</f>
        <v>0</v>
      </c>
      <c r="AB90" s="1"/>
      <c r="AC90" s="1"/>
      <c r="AD90" s="2">
        <f t="shared" ref="AD90" si="322">+Y90+AB90</f>
        <v>0</v>
      </c>
      <c r="AE90" s="2">
        <f t="shared" ref="AE90" si="323">+Z90+AC90</f>
        <v>0</v>
      </c>
      <c r="AF90" s="2">
        <f t="shared" ref="AF90" si="324">+AD90+AE90</f>
        <v>0</v>
      </c>
      <c r="AG90" s="1"/>
      <c r="AH90" s="1"/>
      <c r="AI90" s="2">
        <f t="shared" ref="AI90" si="325">+AD90+AG90</f>
        <v>0</v>
      </c>
      <c r="AJ90" s="2">
        <f t="shared" ref="AJ90" si="326">+AE90+AH90</f>
        <v>0</v>
      </c>
      <c r="AK90" s="2">
        <f t="shared" ref="AK90" si="327">+AI90+AJ90</f>
        <v>0</v>
      </c>
      <c r="AL90" s="1"/>
      <c r="AM90" s="1"/>
      <c r="AN90" s="2">
        <f t="shared" ref="AN90:AN92" si="328">+AI90+AL90</f>
        <v>0</v>
      </c>
      <c r="AO90" s="2">
        <f t="shared" ref="AO90:AO92" si="329">+AJ90+AM90</f>
        <v>0</v>
      </c>
      <c r="AP90" s="2">
        <f t="shared" ref="AP90:AP92" si="330">+AN90+AO90</f>
        <v>0</v>
      </c>
      <c r="AQ90" s="80"/>
      <c r="AR90" s="80"/>
      <c r="AS90" s="80">
        <f t="shared" si="317"/>
        <v>0</v>
      </c>
      <c r="AT90" s="100"/>
    </row>
    <row r="91" spans="1:46" x14ac:dyDescent="0.2">
      <c r="A91" s="20" t="s">
        <v>41</v>
      </c>
      <c r="B91" s="2"/>
      <c r="C91" s="25"/>
      <c r="D91" s="2">
        <f t="shared" si="321"/>
        <v>0</v>
      </c>
      <c r="E91" s="64"/>
      <c r="F91" s="2"/>
      <c r="G91" s="83">
        <f t="shared" si="313"/>
        <v>0</v>
      </c>
      <c r="H91" s="83">
        <f t="shared" si="314"/>
        <v>0</v>
      </c>
      <c r="I91" s="83">
        <f t="shared" si="315"/>
        <v>0</v>
      </c>
      <c r="J91" s="80"/>
      <c r="K91" s="80"/>
      <c r="L91" s="80">
        <f t="shared" si="294"/>
        <v>0</v>
      </c>
      <c r="M91" s="80">
        <f t="shared" si="295"/>
        <v>0</v>
      </c>
      <c r="N91" s="80">
        <f t="shared" si="316"/>
        <v>0</v>
      </c>
      <c r="O91" s="80">
        <v>412</v>
      </c>
      <c r="P91" s="80"/>
      <c r="Q91" s="80">
        <f t="shared" si="297"/>
        <v>412</v>
      </c>
      <c r="R91" s="80">
        <f t="shared" si="298"/>
        <v>0</v>
      </c>
      <c r="S91" s="80">
        <f t="shared" si="299"/>
        <v>412</v>
      </c>
      <c r="T91" s="80">
        <v>411</v>
      </c>
      <c r="U91" s="80"/>
      <c r="V91" s="80">
        <f t="shared" si="300"/>
        <v>411</v>
      </c>
      <c r="W91" s="100">
        <f t="shared" si="217"/>
        <v>99.757281553398059</v>
      </c>
      <c r="X91" t="s">
        <v>57</v>
      </c>
      <c r="Y91" s="8"/>
      <c r="Z91" s="3"/>
      <c r="AA91" s="27">
        <f>SUM(Y91:Z91)</f>
        <v>0</v>
      </c>
      <c r="AB91" s="1"/>
      <c r="AC91" s="1"/>
      <c r="AD91" s="2">
        <f t="shared" ref="AD91" si="331">+Y91+AB91</f>
        <v>0</v>
      </c>
      <c r="AE91" s="2">
        <f t="shared" ref="AE91" si="332">+Z91+AC91</f>
        <v>0</v>
      </c>
      <c r="AF91" s="2">
        <f t="shared" ref="AF91" si="333">+AD91+AE91</f>
        <v>0</v>
      </c>
      <c r="AG91" s="1"/>
      <c r="AH91" s="1"/>
      <c r="AI91" s="2">
        <f t="shared" ref="AI91:AI92" si="334">+AD91+AG91</f>
        <v>0</v>
      </c>
      <c r="AJ91" s="2">
        <f t="shared" ref="AJ91:AJ92" si="335">+AE91+AH91</f>
        <v>0</v>
      </c>
      <c r="AK91" s="2">
        <f t="shared" ref="AK91:AK92" si="336">+AI91+AJ91</f>
        <v>0</v>
      </c>
      <c r="AL91" s="1"/>
      <c r="AM91" s="1"/>
      <c r="AN91" s="2">
        <f t="shared" si="328"/>
        <v>0</v>
      </c>
      <c r="AO91" s="2">
        <f t="shared" si="329"/>
        <v>0</v>
      </c>
      <c r="AP91" s="2">
        <f t="shared" si="330"/>
        <v>0</v>
      </c>
      <c r="AQ91" s="80"/>
      <c r="AR91" s="80"/>
      <c r="AS91" s="80">
        <f t="shared" si="317"/>
        <v>0</v>
      </c>
      <c r="AT91" s="100"/>
    </row>
    <row r="92" spans="1:46" x14ac:dyDescent="0.2">
      <c r="A92" s="28" t="s">
        <v>42</v>
      </c>
      <c r="B92" s="13"/>
      <c r="C92" s="14"/>
      <c r="D92" s="2">
        <f t="shared" si="321"/>
        <v>0</v>
      </c>
      <c r="E92" s="64"/>
      <c r="F92" s="2"/>
      <c r="G92" s="83">
        <f t="shared" si="313"/>
        <v>0</v>
      </c>
      <c r="H92" s="83">
        <f t="shared" si="314"/>
        <v>0</v>
      </c>
      <c r="I92" s="83">
        <f t="shared" si="315"/>
        <v>0</v>
      </c>
      <c r="J92" s="80"/>
      <c r="K92" s="80"/>
      <c r="L92" s="80">
        <f t="shared" si="294"/>
        <v>0</v>
      </c>
      <c r="M92" s="80">
        <f t="shared" si="295"/>
        <v>0</v>
      </c>
      <c r="N92" s="80">
        <f t="shared" si="316"/>
        <v>0</v>
      </c>
      <c r="O92" s="80"/>
      <c r="P92" s="80"/>
      <c r="Q92" s="80">
        <f t="shared" si="297"/>
        <v>0</v>
      </c>
      <c r="R92" s="80">
        <f t="shared" si="298"/>
        <v>0</v>
      </c>
      <c r="S92" s="80">
        <f t="shared" si="299"/>
        <v>0</v>
      </c>
      <c r="T92" s="80"/>
      <c r="U92" s="80"/>
      <c r="V92" s="80">
        <f t="shared" si="300"/>
        <v>0</v>
      </c>
      <c r="W92" s="100"/>
      <c r="X92" t="s">
        <v>78</v>
      </c>
      <c r="Y92" s="67"/>
      <c r="Z92" s="18"/>
      <c r="AA92" s="27">
        <f>SUM(Y92:Z92)</f>
        <v>0</v>
      </c>
      <c r="AB92" s="1"/>
      <c r="AC92" s="1"/>
      <c r="AD92" s="2">
        <f t="shared" ref="AD92" si="337">+Y92+AB92</f>
        <v>0</v>
      </c>
      <c r="AE92" s="2">
        <f t="shared" ref="AE92" si="338">+Z92+AC92</f>
        <v>0</v>
      </c>
      <c r="AF92" s="2">
        <f t="shared" ref="AF92" si="339">+AD92+AE92</f>
        <v>0</v>
      </c>
      <c r="AG92" s="1"/>
      <c r="AH92" s="1"/>
      <c r="AI92" s="2">
        <f t="shared" si="334"/>
        <v>0</v>
      </c>
      <c r="AJ92" s="2">
        <f t="shared" si="335"/>
        <v>0</v>
      </c>
      <c r="AK92" s="2">
        <f t="shared" si="336"/>
        <v>0</v>
      </c>
      <c r="AL92" s="1"/>
      <c r="AM92" s="1"/>
      <c r="AN92" s="2">
        <f t="shared" si="328"/>
        <v>0</v>
      </c>
      <c r="AO92" s="2">
        <f t="shared" si="329"/>
        <v>0</v>
      </c>
      <c r="AP92" s="2">
        <f t="shared" si="330"/>
        <v>0</v>
      </c>
      <c r="AQ92" s="80"/>
      <c r="AR92" s="80"/>
      <c r="AS92" s="80">
        <f t="shared" si="317"/>
        <v>0</v>
      </c>
      <c r="AT92" s="100"/>
    </row>
    <row r="93" spans="1:46" x14ac:dyDescent="0.2">
      <c r="A93" s="28" t="s">
        <v>43</v>
      </c>
      <c r="B93" s="2"/>
      <c r="C93" s="25"/>
      <c r="D93" s="2">
        <f t="shared" si="321"/>
        <v>0</v>
      </c>
      <c r="E93" s="64"/>
      <c r="F93" s="2"/>
      <c r="G93" s="83">
        <f t="shared" si="313"/>
        <v>0</v>
      </c>
      <c r="H93" s="83">
        <f t="shared" si="314"/>
        <v>0</v>
      </c>
      <c r="I93" s="83">
        <f t="shared" si="315"/>
        <v>0</v>
      </c>
      <c r="J93" s="80"/>
      <c r="K93" s="80"/>
      <c r="L93" s="80">
        <f t="shared" si="294"/>
        <v>0</v>
      </c>
      <c r="M93" s="80">
        <f t="shared" si="295"/>
        <v>0</v>
      </c>
      <c r="N93" s="80">
        <f t="shared" si="316"/>
        <v>0</v>
      </c>
      <c r="O93" s="80"/>
      <c r="P93" s="80"/>
      <c r="Q93" s="80">
        <f t="shared" si="297"/>
        <v>0</v>
      </c>
      <c r="R93" s="80">
        <f t="shared" si="298"/>
        <v>0</v>
      </c>
      <c r="S93" s="80">
        <f t="shared" si="299"/>
        <v>0</v>
      </c>
      <c r="T93" s="80"/>
      <c r="U93" s="80"/>
      <c r="V93" s="80">
        <f t="shared" si="300"/>
        <v>0</v>
      </c>
      <c r="W93" s="100"/>
      <c r="Y93" s="8"/>
      <c r="Z93" s="3"/>
      <c r="AA93" s="12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80"/>
      <c r="AR93" s="80"/>
      <c r="AS93" s="80">
        <f t="shared" si="317"/>
        <v>0</v>
      </c>
      <c r="AT93" s="100"/>
    </row>
    <row r="94" spans="1:46" x14ac:dyDescent="0.2">
      <c r="A94" s="28" t="s">
        <v>44</v>
      </c>
      <c r="B94" s="2">
        <v>61</v>
      </c>
      <c r="C94" s="25"/>
      <c r="D94" s="2">
        <f t="shared" si="321"/>
        <v>61</v>
      </c>
      <c r="E94" s="64"/>
      <c r="F94" s="2"/>
      <c r="G94" s="83">
        <f t="shared" si="313"/>
        <v>61</v>
      </c>
      <c r="H94" s="83">
        <f t="shared" si="314"/>
        <v>0</v>
      </c>
      <c r="I94" s="83">
        <f t="shared" si="315"/>
        <v>61</v>
      </c>
      <c r="J94" s="80"/>
      <c r="K94" s="80"/>
      <c r="L94" s="80">
        <f t="shared" si="294"/>
        <v>61</v>
      </c>
      <c r="M94" s="80">
        <f t="shared" si="295"/>
        <v>0</v>
      </c>
      <c r="N94" s="80">
        <f t="shared" si="316"/>
        <v>61</v>
      </c>
      <c r="O94" s="80">
        <v>-51</v>
      </c>
      <c r="P94" s="80"/>
      <c r="Q94" s="80">
        <f t="shared" si="297"/>
        <v>10</v>
      </c>
      <c r="R94" s="80">
        <f t="shared" si="298"/>
        <v>0</v>
      </c>
      <c r="S94" s="80">
        <f t="shared" si="299"/>
        <v>10</v>
      </c>
      <c r="T94" s="80">
        <v>4</v>
      </c>
      <c r="U94" s="80"/>
      <c r="V94" s="80">
        <f t="shared" si="300"/>
        <v>4</v>
      </c>
      <c r="W94" s="100">
        <f t="shared" si="217"/>
        <v>40</v>
      </c>
      <c r="X94" s="40"/>
      <c r="Y94" s="44"/>
      <c r="Z94" s="3"/>
      <c r="AA94" s="12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80"/>
      <c r="AR94" s="80"/>
      <c r="AS94" s="80">
        <f t="shared" si="317"/>
        <v>0</v>
      </c>
      <c r="AT94" s="100"/>
    </row>
    <row r="95" spans="1:46" x14ac:dyDescent="0.2">
      <c r="A95" s="28" t="s">
        <v>45</v>
      </c>
      <c r="B95" s="3"/>
      <c r="C95" s="14"/>
      <c r="D95" s="2">
        <f t="shared" si="321"/>
        <v>0</v>
      </c>
      <c r="E95" s="64"/>
      <c r="F95" s="2"/>
      <c r="G95" s="83">
        <f t="shared" si="313"/>
        <v>0</v>
      </c>
      <c r="H95" s="83">
        <f t="shared" si="314"/>
        <v>0</v>
      </c>
      <c r="I95" s="83">
        <f t="shared" si="315"/>
        <v>0</v>
      </c>
      <c r="J95" s="80"/>
      <c r="K95" s="80"/>
      <c r="L95" s="80">
        <f t="shared" si="294"/>
        <v>0</v>
      </c>
      <c r="M95" s="80">
        <f t="shared" si="295"/>
        <v>0</v>
      </c>
      <c r="N95" s="80">
        <f t="shared" si="316"/>
        <v>0</v>
      </c>
      <c r="O95" s="80">
        <v>1428</v>
      </c>
      <c r="P95" s="80"/>
      <c r="Q95" s="80">
        <f t="shared" si="297"/>
        <v>1428</v>
      </c>
      <c r="R95" s="80">
        <f t="shared" si="298"/>
        <v>0</v>
      </c>
      <c r="S95" s="80">
        <f t="shared" si="299"/>
        <v>1428</v>
      </c>
      <c r="T95" s="80">
        <v>1427</v>
      </c>
      <c r="U95" s="80"/>
      <c r="V95" s="80">
        <f t="shared" si="300"/>
        <v>1427</v>
      </c>
      <c r="W95" s="100">
        <f t="shared" si="217"/>
        <v>99.929971988795515</v>
      </c>
      <c r="X95" s="40"/>
      <c r="Y95" s="8"/>
      <c r="Z95" s="3"/>
      <c r="AA95" s="12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80"/>
      <c r="AR95" s="80"/>
      <c r="AS95" s="80">
        <f t="shared" si="317"/>
        <v>0</v>
      </c>
      <c r="AT95" s="100"/>
    </row>
    <row r="96" spans="1:46" x14ac:dyDescent="0.2">
      <c r="A96" s="28" t="s">
        <v>46</v>
      </c>
      <c r="B96" s="2"/>
      <c r="C96" s="25"/>
      <c r="D96" s="2">
        <f t="shared" si="321"/>
        <v>0</v>
      </c>
      <c r="E96" s="64"/>
      <c r="F96" s="2"/>
      <c r="G96" s="83">
        <f t="shared" si="313"/>
        <v>0</v>
      </c>
      <c r="H96" s="83">
        <f t="shared" si="314"/>
        <v>0</v>
      </c>
      <c r="I96" s="83">
        <f t="shared" si="315"/>
        <v>0</v>
      </c>
      <c r="J96" s="80"/>
      <c r="K96" s="80"/>
      <c r="L96" s="80">
        <f t="shared" si="294"/>
        <v>0</v>
      </c>
      <c r="M96" s="80">
        <f t="shared" si="295"/>
        <v>0</v>
      </c>
      <c r="N96" s="80">
        <f t="shared" si="316"/>
        <v>0</v>
      </c>
      <c r="O96" s="80">
        <v>5786</v>
      </c>
      <c r="P96" s="80"/>
      <c r="Q96" s="80">
        <f t="shared" si="297"/>
        <v>5786</v>
      </c>
      <c r="R96" s="80">
        <f t="shared" si="298"/>
        <v>0</v>
      </c>
      <c r="S96" s="80">
        <f t="shared" si="299"/>
        <v>5786</v>
      </c>
      <c r="T96" s="80">
        <v>5752</v>
      </c>
      <c r="U96" s="80"/>
      <c r="V96" s="80">
        <f t="shared" si="300"/>
        <v>5752</v>
      </c>
      <c r="W96" s="100">
        <f t="shared" si="217"/>
        <v>99.4123746975458</v>
      </c>
      <c r="Y96" s="8"/>
      <c r="Z96" s="3"/>
      <c r="AA96" s="12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80"/>
      <c r="AR96" s="80"/>
      <c r="AS96" s="80">
        <f t="shared" si="317"/>
        <v>0</v>
      </c>
      <c r="AT96" s="100"/>
    </row>
    <row r="97" spans="1:46" x14ac:dyDescent="0.2">
      <c r="A97" s="20"/>
      <c r="B97" s="2"/>
      <c r="C97" s="25"/>
      <c r="D97" s="13"/>
      <c r="E97" s="44"/>
      <c r="F97" s="44"/>
      <c r="G97" s="44"/>
      <c r="H97" s="44"/>
      <c r="I97" s="44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00"/>
      <c r="Y97" s="8"/>
      <c r="Z97" s="3"/>
      <c r="AA97" s="12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3"/>
      <c r="AR97" s="13"/>
      <c r="AS97" s="13"/>
      <c r="AT97" s="100"/>
    </row>
    <row r="98" spans="1:46" x14ac:dyDescent="0.2">
      <c r="A98" s="21" t="s">
        <v>47</v>
      </c>
      <c r="B98" s="3">
        <f>SUM(B99:B101)</f>
        <v>0</v>
      </c>
      <c r="C98" s="3">
        <f t="shared" ref="C98:V98" si="340">SUM(C99:C101)</f>
        <v>0</v>
      </c>
      <c r="D98" s="3">
        <f t="shared" si="340"/>
        <v>0</v>
      </c>
      <c r="E98" s="3">
        <f t="shared" si="340"/>
        <v>0</v>
      </c>
      <c r="F98" s="3">
        <f t="shared" si="340"/>
        <v>0</v>
      </c>
      <c r="G98" s="3">
        <f t="shared" si="340"/>
        <v>0</v>
      </c>
      <c r="H98" s="3">
        <f t="shared" si="340"/>
        <v>0</v>
      </c>
      <c r="I98" s="3">
        <f t="shared" si="340"/>
        <v>0</v>
      </c>
      <c r="J98" s="3">
        <f t="shared" si="340"/>
        <v>0</v>
      </c>
      <c r="K98" s="3">
        <f t="shared" si="340"/>
        <v>0</v>
      </c>
      <c r="L98" s="3">
        <f t="shared" si="340"/>
        <v>0</v>
      </c>
      <c r="M98" s="3">
        <f t="shared" si="340"/>
        <v>0</v>
      </c>
      <c r="N98" s="3">
        <f t="shared" si="340"/>
        <v>0</v>
      </c>
      <c r="O98" s="3">
        <f t="shared" si="340"/>
        <v>350</v>
      </c>
      <c r="P98" s="3">
        <f t="shared" si="340"/>
        <v>0</v>
      </c>
      <c r="Q98" s="3">
        <f t="shared" si="340"/>
        <v>350</v>
      </c>
      <c r="R98" s="3">
        <f t="shared" si="340"/>
        <v>0</v>
      </c>
      <c r="S98" s="3">
        <f t="shared" si="340"/>
        <v>350</v>
      </c>
      <c r="T98" s="3">
        <f t="shared" si="340"/>
        <v>350</v>
      </c>
      <c r="U98" s="3">
        <f t="shared" si="340"/>
        <v>0</v>
      </c>
      <c r="V98" s="3">
        <f t="shared" si="340"/>
        <v>350</v>
      </c>
      <c r="W98" s="98">
        <f t="shared" si="217"/>
        <v>100</v>
      </c>
      <c r="Y98" s="8"/>
      <c r="Z98" s="3"/>
      <c r="AA98" s="12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3"/>
      <c r="AR98" s="3"/>
      <c r="AS98" s="3">
        <f>SUM(AS100:AS101)</f>
        <v>0</v>
      </c>
      <c r="AT98" s="98"/>
    </row>
    <row r="99" spans="1:46" x14ac:dyDescent="0.2">
      <c r="A99" s="20" t="s">
        <v>126</v>
      </c>
      <c r="B99" s="3"/>
      <c r="C99" s="14"/>
      <c r="D99" s="3"/>
      <c r="E99" s="8"/>
      <c r="F99" s="3"/>
      <c r="G99" s="12"/>
      <c r="H99" s="12"/>
      <c r="I99" s="12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98"/>
      <c r="Y99" s="8"/>
      <c r="Z99" s="3"/>
      <c r="AA99" s="12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3"/>
      <c r="AR99" s="3"/>
      <c r="AS99" s="3"/>
      <c r="AT99" s="98"/>
    </row>
    <row r="100" spans="1:46" x14ac:dyDescent="0.2">
      <c r="A100" s="28" t="s">
        <v>48</v>
      </c>
      <c r="B100" s="2"/>
      <c r="C100" s="25"/>
      <c r="D100" s="13">
        <f>SUM(B100:C100)</f>
        <v>0</v>
      </c>
      <c r="E100" s="44"/>
      <c r="F100" s="13"/>
      <c r="G100" s="83">
        <f t="shared" ref="G100" si="341">+B100+E100</f>
        <v>0</v>
      </c>
      <c r="H100" s="83">
        <f t="shared" ref="H100" si="342">+C100+F100</f>
        <v>0</v>
      </c>
      <c r="I100" s="83">
        <f t="shared" ref="I100" si="343">+G100+H100</f>
        <v>0</v>
      </c>
      <c r="J100" s="80"/>
      <c r="K100" s="80"/>
      <c r="L100" s="80">
        <f>+G100+J100</f>
        <v>0</v>
      </c>
      <c r="M100" s="80">
        <f>+H100+K100</f>
        <v>0</v>
      </c>
      <c r="N100" s="80">
        <f t="shared" ref="N100" si="344">+L100+M100</f>
        <v>0</v>
      </c>
      <c r="O100" s="80"/>
      <c r="P100" s="80"/>
      <c r="Q100" s="80">
        <f>+L100+O100</f>
        <v>0</v>
      </c>
      <c r="R100" s="80">
        <f>+M100+P100</f>
        <v>0</v>
      </c>
      <c r="S100" s="80">
        <f t="shared" ref="S100" si="345">+Q100+R100</f>
        <v>0</v>
      </c>
      <c r="T100" s="80"/>
      <c r="U100" s="80"/>
      <c r="V100" s="80">
        <f t="shared" ref="V100:V101" si="346">+T100+U100</f>
        <v>0</v>
      </c>
      <c r="W100" s="100"/>
      <c r="Y100" s="8"/>
      <c r="Z100" s="3"/>
      <c r="AA100" s="12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80"/>
      <c r="AR100" s="80"/>
      <c r="AS100" s="80">
        <f t="shared" ref="AS100" si="347">+AQ100+AR100</f>
        <v>0</v>
      </c>
      <c r="AT100" s="100"/>
    </row>
    <row r="101" spans="1:46" x14ac:dyDescent="0.2">
      <c r="A101" s="20" t="s">
        <v>107</v>
      </c>
      <c r="B101" s="3"/>
      <c r="C101" s="14"/>
      <c r="D101" s="3"/>
      <c r="E101" s="8"/>
      <c r="F101" s="8"/>
      <c r="G101" s="8"/>
      <c r="H101" s="8"/>
      <c r="I101" s="8"/>
      <c r="J101" s="3"/>
      <c r="K101" s="3"/>
      <c r="L101" s="3"/>
      <c r="M101" s="3"/>
      <c r="N101" s="3"/>
      <c r="O101" s="2">
        <v>350</v>
      </c>
      <c r="P101" s="2"/>
      <c r="Q101" s="80">
        <f>+L101+O101</f>
        <v>350</v>
      </c>
      <c r="R101" s="80">
        <f>+M101+P101</f>
        <v>0</v>
      </c>
      <c r="S101" s="80">
        <f t="shared" ref="S101" si="348">+Q101+R101</f>
        <v>350</v>
      </c>
      <c r="T101" s="80">
        <v>350</v>
      </c>
      <c r="U101" s="80"/>
      <c r="V101" s="80">
        <f t="shared" si="346"/>
        <v>350</v>
      </c>
      <c r="W101" s="100">
        <f t="shared" si="217"/>
        <v>100</v>
      </c>
      <c r="X101" s="75" t="s">
        <v>5</v>
      </c>
      <c r="Y101" s="8">
        <f>SUM(Y102:Y104)</f>
        <v>0</v>
      </c>
      <c r="Z101" s="3">
        <f>SUM(Z102:Z104)</f>
        <v>0</v>
      </c>
      <c r="AA101" s="12">
        <f>SUM(AA102:AA104)</f>
        <v>0</v>
      </c>
      <c r="AB101" s="12">
        <f t="shared" ref="AB101:AK101" si="349">SUM(AB102:AB104)</f>
        <v>0</v>
      </c>
      <c r="AC101" s="12">
        <f t="shared" si="349"/>
        <v>0</v>
      </c>
      <c r="AD101" s="12">
        <f t="shared" si="349"/>
        <v>0</v>
      </c>
      <c r="AE101" s="12">
        <f t="shared" si="349"/>
        <v>0</v>
      </c>
      <c r="AF101" s="12">
        <f t="shared" si="349"/>
        <v>0</v>
      </c>
      <c r="AG101" s="12">
        <f t="shared" si="349"/>
        <v>0</v>
      </c>
      <c r="AH101" s="12">
        <f t="shared" si="349"/>
        <v>0</v>
      </c>
      <c r="AI101" s="12">
        <f t="shared" si="349"/>
        <v>0</v>
      </c>
      <c r="AJ101" s="12">
        <f t="shared" si="349"/>
        <v>0</v>
      </c>
      <c r="AK101" s="12">
        <f t="shared" si="349"/>
        <v>0</v>
      </c>
      <c r="AL101" s="12">
        <f t="shared" ref="AL101:AS101" si="350">SUM(AL102:AL104)</f>
        <v>0</v>
      </c>
      <c r="AM101" s="12">
        <f t="shared" si="350"/>
        <v>0</v>
      </c>
      <c r="AN101" s="12">
        <f t="shared" si="350"/>
        <v>0</v>
      </c>
      <c r="AO101" s="12">
        <f t="shared" si="350"/>
        <v>0</v>
      </c>
      <c r="AP101" s="12">
        <f t="shared" si="350"/>
        <v>0</v>
      </c>
      <c r="AQ101" s="12">
        <f t="shared" si="350"/>
        <v>0</v>
      </c>
      <c r="AR101" s="12">
        <f t="shared" si="350"/>
        <v>0</v>
      </c>
      <c r="AS101" s="12">
        <f t="shared" si="350"/>
        <v>0</v>
      </c>
      <c r="AT101" s="100"/>
    </row>
    <row r="102" spans="1:46" x14ac:dyDescent="0.2">
      <c r="A102" s="21" t="s">
        <v>49</v>
      </c>
      <c r="B102" s="3">
        <f>SUM(A103)</f>
        <v>0</v>
      </c>
      <c r="C102" s="14">
        <f>SUM(B103)</f>
        <v>0</v>
      </c>
      <c r="D102" s="3">
        <f>SUM(C103)</f>
        <v>0</v>
      </c>
      <c r="E102" s="3">
        <f t="shared" ref="E102:I102" si="351">SUM(D103)</f>
        <v>0</v>
      </c>
      <c r="F102" s="3">
        <f t="shared" si="351"/>
        <v>0</v>
      </c>
      <c r="G102" s="3">
        <f t="shared" si="351"/>
        <v>0</v>
      </c>
      <c r="H102" s="3">
        <f t="shared" si="351"/>
        <v>0</v>
      </c>
      <c r="I102" s="3">
        <f t="shared" si="351"/>
        <v>0</v>
      </c>
      <c r="J102" s="3">
        <f>SUM(I103)</f>
        <v>0</v>
      </c>
      <c r="K102" s="3">
        <f t="shared" ref="K102" si="352">SUM(J103)</f>
        <v>0</v>
      </c>
      <c r="L102" s="3">
        <f>SUM(K103)</f>
        <v>0</v>
      </c>
      <c r="M102" s="3">
        <f t="shared" ref="M102" si="353">SUM(L103)</f>
        <v>0</v>
      </c>
      <c r="N102" s="3">
        <f t="shared" ref="N102" si="354">SUM(M103)</f>
        <v>0</v>
      </c>
      <c r="O102" s="3">
        <f>SUM(N103)</f>
        <v>0</v>
      </c>
      <c r="P102" s="3">
        <f t="shared" ref="P102" si="355">SUM(O103)</f>
        <v>0</v>
      </c>
      <c r="Q102" s="3">
        <f>SUM(P103)</f>
        <v>0</v>
      </c>
      <c r="R102" s="3">
        <f t="shared" ref="R102" si="356">SUM(Q103)</f>
        <v>0</v>
      </c>
      <c r="S102" s="3">
        <f t="shared" ref="S102" si="357">SUM(R103)</f>
        <v>0</v>
      </c>
      <c r="T102" s="3">
        <f t="shared" ref="T102" si="358">SUM(S103)</f>
        <v>0</v>
      </c>
      <c r="U102" s="3">
        <f t="shared" ref="U102" si="359">SUM(T103)</f>
        <v>0</v>
      </c>
      <c r="V102" s="3">
        <f t="shared" ref="V102" si="360">SUM(U103)</f>
        <v>0</v>
      </c>
      <c r="W102" s="98"/>
      <c r="X102" s="49" t="s">
        <v>9</v>
      </c>
      <c r="Y102" s="64"/>
      <c r="Z102" s="2"/>
      <c r="AA102" s="27">
        <f>SUM(Y102:Z102)</f>
        <v>0</v>
      </c>
      <c r="AB102" s="1"/>
      <c r="AC102" s="1"/>
      <c r="AD102" s="2">
        <f t="shared" ref="AD102" si="361">+Y102+AB102</f>
        <v>0</v>
      </c>
      <c r="AE102" s="2">
        <f t="shared" ref="AE102" si="362">+Z102+AC102</f>
        <v>0</v>
      </c>
      <c r="AF102" s="2">
        <f t="shared" ref="AF102" si="363">+AD102+AE102</f>
        <v>0</v>
      </c>
      <c r="AG102" s="1"/>
      <c r="AH102" s="1"/>
      <c r="AI102" s="2">
        <f t="shared" ref="AI102" si="364">+AD102+AG102</f>
        <v>0</v>
      </c>
      <c r="AJ102" s="2">
        <f t="shared" ref="AJ102" si="365">+AE102+AH102</f>
        <v>0</v>
      </c>
      <c r="AK102" s="2">
        <f t="shared" ref="AK102" si="366">+AI102+AJ102</f>
        <v>0</v>
      </c>
      <c r="AL102" s="1"/>
      <c r="AM102" s="1"/>
      <c r="AN102" s="2">
        <f t="shared" ref="AN102:AN104" si="367">+AI102+AL102</f>
        <v>0</v>
      </c>
      <c r="AO102" s="2">
        <f t="shared" ref="AO102:AO104" si="368">+AJ102+AM102</f>
        <v>0</v>
      </c>
      <c r="AP102" s="2">
        <f t="shared" ref="AP102:AP104" si="369">+AN102+AO102</f>
        <v>0</v>
      </c>
      <c r="AQ102" s="3"/>
      <c r="AR102" s="3"/>
      <c r="AS102" s="3">
        <f t="shared" ref="AS102" si="370">SUM(AR103)</f>
        <v>0</v>
      </c>
      <c r="AT102" s="98"/>
    </row>
    <row r="103" spans="1:46" x14ac:dyDescent="0.2">
      <c r="A103" s="20" t="s">
        <v>50</v>
      </c>
      <c r="B103" s="2"/>
      <c r="C103" s="25"/>
      <c r="D103" s="13"/>
      <c r="E103" s="44"/>
      <c r="F103" s="44"/>
      <c r="G103" s="44"/>
      <c r="H103" s="44"/>
      <c r="I103" s="44"/>
      <c r="J103" s="13"/>
      <c r="K103" s="13"/>
      <c r="L103" s="80">
        <f>+G103+J103</f>
        <v>0</v>
      </c>
      <c r="M103" s="80">
        <f>+H103+K103</f>
        <v>0</v>
      </c>
      <c r="N103" s="80">
        <f t="shared" ref="N103" si="371">+L103+M103</f>
        <v>0</v>
      </c>
      <c r="O103" s="13"/>
      <c r="P103" s="13"/>
      <c r="Q103" s="80">
        <f>+L103+O103</f>
        <v>0</v>
      </c>
      <c r="R103" s="80">
        <f>+M103+P103</f>
        <v>0</v>
      </c>
      <c r="S103" s="80">
        <f t="shared" ref="S103" si="372">+Q103+R103</f>
        <v>0</v>
      </c>
      <c r="T103" s="80"/>
      <c r="U103" s="80"/>
      <c r="V103" s="80">
        <f t="shared" ref="V103" si="373">+T103+U103</f>
        <v>0</v>
      </c>
      <c r="W103" s="100"/>
      <c r="X103" s="49" t="s">
        <v>10</v>
      </c>
      <c r="Y103" s="64"/>
      <c r="Z103" s="2"/>
      <c r="AA103" s="27">
        <f>SUM(Y103:Z103)</f>
        <v>0</v>
      </c>
      <c r="AB103" s="1"/>
      <c r="AC103" s="1"/>
      <c r="AD103" s="2">
        <f t="shared" ref="AD103:AD104" si="374">+Y103+AB103</f>
        <v>0</v>
      </c>
      <c r="AE103" s="2">
        <f t="shared" ref="AE103:AE104" si="375">+Z103+AC103</f>
        <v>0</v>
      </c>
      <c r="AF103" s="2">
        <f t="shared" ref="AF103:AF104" si="376">+AD103+AE103</f>
        <v>0</v>
      </c>
      <c r="AG103" s="1"/>
      <c r="AH103" s="1"/>
      <c r="AI103" s="2">
        <f t="shared" ref="AI103:AI104" si="377">+AD103+AG103</f>
        <v>0</v>
      </c>
      <c r="AJ103" s="2">
        <f t="shared" ref="AJ103:AJ104" si="378">+AE103+AH103</f>
        <v>0</v>
      </c>
      <c r="AK103" s="2">
        <f t="shared" ref="AK103:AK104" si="379">+AI103+AJ103</f>
        <v>0</v>
      </c>
      <c r="AL103" s="1"/>
      <c r="AM103" s="1"/>
      <c r="AN103" s="2">
        <f t="shared" si="367"/>
        <v>0</v>
      </c>
      <c r="AO103" s="2">
        <f t="shared" si="368"/>
        <v>0</v>
      </c>
      <c r="AP103" s="2">
        <f t="shared" si="369"/>
        <v>0</v>
      </c>
      <c r="AQ103" s="80"/>
      <c r="AR103" s="80"/>
      <c r="AS103" s="80">
        <f t="shared" ref="AS103" si="380">+AQ103+AR103</f>
        <v>0</v>
      </c>
      <c r="AT103" s="100"/>
    </row>
    <row r="104" spans="1:46" x14ac:dyDescent="0.2">
      <c r="A104" s="20" t="s">
        <v>105</v>
      </c>
      <c r="B104" s="1"/>
      <c r="C104" s="25"/>
      <c r="D104" s="13"/>
      <c r="E104" s="44"/>
      <c r="F104" s="44"/>
      <c r="G104" s="44"/>
      <c r="H104" s="44"/>
      <c r="I104" s="44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00"/>
      <c r="X104" s="49" t="s">
        <v>11</v>
      </c>
      <c r="Y104" s="64"/>
      <c r="Z104" s="2"/>
      <c r="AA104" s="27">
        <f>SUM(Y104:Z104)</f>
        <v>0</v>
      </c>
      <c r="AB104" s="1"/>
      <c r="AC104" s="1"/>
      <c r="AD104" s="2">
        <f t="shared" si="374"/>
        <v>0</v>
      </c>
      <c r="AE104" s="2">
        <f t="shared" si="375"/>
        <v>0</v>
      </c>
      <c r="AF104" s="2">
        <f t="shared" si="376"/>
        <v>0</v>
      </c>
      <c r="AG104" s="1"/>
      <c r="AH104" s="1"/>
      <c r="AI104" s="2">
        <f t="shared" si="377"/>
        <v>0</v>
      </c>
      <c r="AJ104" s="2">
        <f t="shared" si="378"/>
        <v>0</v>
      </c>
      <c r="AK104" s="2">
        <f t="shared" si="379"/>
        <v>0</v>
      </c>
      <c r="AL104" s="1"/>
      <c r="AM104" s="1"/>
      <c r="AN104" s="2">
        <f t="shared" si="367"/>
        <v>0</v>
      </c>
      <c r="AO104" s="2">
        <f t="shared" si="368"/>
        <v>0</v>
      </c>
      <c r="AP104" s="2">
        <f t="shared" si="369"/>
        <v>0</v>
      </c>
      <c r="AQ104" s="13"/>
      <c r="AR104" s="13"/>
      <c r="AS104" s="13"/>
      <c r="AT104" s="100"/>
    </row>
    <row r="105" spans="1:46" x14ac:dyDescent="0.2">
      <c r="A105" s="21" t="s">
        <v>51</v>
      </c>
      <c r="B105" s="3">
        <f>SUM(B106)</f>
        <v>0</v>
      </c>
      <c r="C105" s="14">
        <f>SUM(C106)</f>
        <v>0</v>
      </c>
      <c r="D105" s="3">
        <f>SUM(D106)</f>
        <v>0</v>
      </c>
      <c r="E105" s="3">
        <f t="shared" ref="E105:V105" si="381">SUM(E106)</f>
        <v>0</v>
      </c>
      <c r="F105" s="3">
        <f t="shared" si="381"/>
        <v>0</v>
      </c>
      <c r="G105" s="3">
        <f t="shared" si="381"/>
        <v>0</v>
      </c>
      <c r="H105" s="3">
        <f t="shared" si="381"/>
        <v>0</v>
      </c>
      <c r="I105" s="3">
        <f t="shared" si="381"/>
        <v>0</v>
      </c>
      <c r="J105" s="3">
        <f t="shared" si="381"/>
        <v>0</v>
      </c>
      <c r="K105" s="3">
        <f t="shared" si="381"/>
        <v>0</v>
      </c>
      <c r="L105" s="3">
        <f t="shared" si="381"/>
        <v>0</v>
      </c>
      <c r="M105" s="3">
        <f t="shared" si="381"/>
        <v>0</v>
      </c>
      <c r="N105" s="3">
        <f t="shared" si="381"/>
        <v>0</v>
      </c>
      <c r="O105" s="3">
        <f t="shared" si="381"/>
        <v>0</v>
      </c>
      <c r="P105" s="3">
        <f t="shared" si="381"/>
        <v>0</v>
      </c>
      <c r="Q105" s="3">
        <f t="shared" si="381"/>
        <v>0</v>
      </c>
      <c r="R105" s="3">
        <f t="shared" si="381"/>
        <v>0</v>
      </c>
      <c r="S105" s="3">
        <f t="shared" si="381"/>
        <v>0</v>
      </c>
      <c r="T105" s="3">
        <f t="shared" si="381"/>
        <v>0</v>
      </c>
      <c r="U105" s="3">
        <f t="shared" si="381"/>
        <v>0</v>
      </c>
      <c r="V105" s="3">
        <f t="shared" si="381"/>
        <v>0</v>
      </c>
      <c r="W105" s="98"/>
      <c r="X105" s="40"/>
      <c r="Y105" s="64"/>
      <c r="Z105" s="2"/>
      <c r="AA105" s="12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3"/>
      <c r="AR105" s="3"/>
      <c r="AS105" s="3">
        <f t="shared" ref="AS105" si="382">SUM(AS106)</f>
        <v>0</v>
      </c>
      <c r="AT105" s="98"/>
    </row>
    <row r="106" spans="1:46" x14ac:dyDescent="0.2">
      <c r="A106" s="20" t="s">
        <v>52</v>
      </c>
      <c r="B106" s="17"/>
      <c r="C106" s="29"/>
      <c r="D106" s="13">
        <f>SUM(B106:C106)</f>
        <v>0</v>
      </c>
      <c r="E106" s="44"/>
      <c r="F106" s="13"/>
      <c r="G106" s="83">
        <f t="shared" ref="G106" si="383">+B106+E106</f>
        <v>0</v>
      </c>
      <c r="H106" s="83">
        <f t="shared" ref="H106" si="384">+C106+F106</f>
        <v>0</v>
      </c>
      <c r="I106" s="83">
        <f t="shared" ref="I106" si="385">+G106+H106</f>
        <v>0</v>
      </c>
      <c r="J106" s="80"/>
      <c r="K106" s="80"/>
      <c r="L106" s="80">
        <f>+G106+J106</f>
        <v>0</v>
      </c>
      <c r="M106" s="80">
        <f>+H106+K106</f>
        <v>0</v>
      </c>
      <c r="N106" s="80">
        <f t="shared" ref="N106" si="386">+L106+M106</f>
        <v>0</v>
      </c>
      <c r="O106" s="80"/>
      <c r="P106" s="80"/>
      <c r="Q106" s="80">
        <f>+L106+O106</f>
        <v>0</v>
      </c>
      <c r="R106" s="80">
        <f>+M106+P106</f>
        <v>0</v>
      </c>
      <c r="S106" s="80">
        <f t="shared" ref="S106" si="387">+Q106+R106</f>
        <v>0</v>
      </c>
      <c r="T106" s="80"/>
      <c r="U106" s="80"/>
      <c r="V106" s="80">
        <f t="shared" ref="V106" si="388">+T106+U106</f>
        <v>0</v>
      </c>
      <c r="W106" s="100"/>
      <c r="X106" s="40"/>
      <c r="Y106" s="64"/>
      <c r="Z106" s="2"/>
      <c r="AA106" s="12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80"/>
      <c r="AR106" s="80"/>
      <c r="AS106" s="80">
        <f t="shared" ref="AS106" si="389">+AQ106+AR106</f>
        <v>0</v>
      </c>
      <c r="AT106" s="100"/>
    </row>
    <row r="107" spans="1:46" x14ac:dyDescent="0.2">
      <c r="A107" s="1" t="s">
        <v>106</v>
      </c>
      <c r="B107" s="32"/>
      <c r="C107" s="25"/>
      <c r="D107" s="33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3"/>
      <c r="U107" s="3"/>
      <c r="V107" s="3"/>
      <c r="W107" s="101"/>
      <c r="X107" s="40"/>
      <c r="Y107" s="68"/>
      <c r="Z107" s="43"/>
      <c r="AA107" s="63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3"/>
      <c r="AR107" s="3"/>
      <c r="AS107" s="3"/>
      <c r="AT107" s="101"/>
    </row>
    <row r="108" spans="1:46" x14ac:dyDescent="0.2">
      <c r="A108" s="6" t="s">
        <v>18</v>
      </c>
      <c r="B108" s="7">
        <f t="shared" ref="B108:F108" si="390">SUM(B66,B71,B75,B86,B98,B102,B105,)</f>
        <v>271011</v>
      </c>
      <c r="C108" s="7">
        <f t="shared" si="390"/>
        <v>0</v>
      </c>
      <c r="D108" s="7">
        <f t="shared" si="390"/>
        <v>271011</v>
      </c>
      <c r="E108" s="7">
        <f t="shared" si="390"/>
        <v>26000</v>
      </c>
      <c r="F108" s="7">
        <f t="shared" si="390"/>
        <v>0</v>
      </c>
      <c r="G108" s="7">
        <f>SUM(G66,G71,G75,G86,G98,G102,G105,)</f>
        <v>297011</v>
      </c>
      <c r="H108" s="7">
        <f t="shared" ref="H108:N108" si="391">SUM(H66,H71,H75,H86,H98,H102,H105,)</f>
        <v>0</v>
      </c>
      <c r="I108" s="7">
        <f t="shared" si="391"/>
        <v>297011</v>
      </c>
      <c r="J108" s="7">
        <f t="shared" si="391"/>
        <v>0</v>
      </c>
      <c r="K108" s="7">
        <f t="shared" si="391"/>
        <v>0</v>
      </c>
      <c r="L108" s="7">
        <f t="shared" si="391"/>
        <v>297011</v>
      </c>
      <c r="M108" s="7">
        <f t="shared" si="391"/>
        <v>0</v>
      </c>
      <c r="N108" s="7">
        <f t="shared" si="391"/>
        <v>297011</v>
      </c>
      <c r="O108" s="7">
        <f t="shared" ref="O108:V108" si="392">SUM(O66,O71,O75,O86,O98,O102,O105,)</f>
        <v>24215</v>
      </c>
      <c r="P108" s="7">
        <f t="shared" si="392"/>
        <v>0</v>
      </c>
      <c r="Q108" s="7">
        <f t="shared" si="392"/>
        <v>321226</v>
      </c>
      <c r="R108" s="7">
        <f t="shared" si="392"/>
        <v>0</v>
      </c>
      <c r="S108" s="7">
        <f t="shared" si="392"/>
        <v>321226</v>
      </c>
      <c r="T108" s="7">
        <f t="shared" si="392"/>
        <v>321183</v>
      </c>
      <c r="U108" s="7">
        <f t="shared" si="392"/>
        <v>0</v>
      </c>
      <c r="V108" s="7">
        <f t="shared" si="392"/>
        <v>321183</v>
      </c>
      <c r="W108" s="97">
        <f t="shared" si="217"/>
        <v>99.986613785932647</v>
      </c>
      <c r="X108" s="9" t="s">
        <v>21</v>
      </c>
      <c r="Y108" s="69">
        <f>SUM(Y66,Y68,Y70,Y75,Y77,Y84,Y86,Y89,Y101)</f>
        <v>2298649</v>
      </c>
      <c r="Z108" s="5">
        <f>SUM(Z66,Z68,Z70,Z75,Z77,Z84,Z86,Z89,Z101)</f>
        <v>463758</v>
      </c>
      <c r="AA108" s="5">
        <f t="shared" ref="AA108:AR108" si="393">SUM(AA66,AA68,AA70,AA75,AA77,AA84,AA86,AA89,AA101)</f>
        <v>2762407</v>
      </c>
      <c r="AB108" s="5">
        <f t="shared" si="393"/>
        <v>190100</v>
      </c>
      <c r="AC108" s="5">
        <f t="shared" si="393"/>
        <v>49878</v>
      </c>
      <c r="AD108" s="5">
        <f t="shared" si="393"/>
        <v>2488749</v>
      </c>
      <c r="AE108" s="5">
        <f t="shared" si="393"/>
        <v>513636</v>
      </c>
      <c r="AF108" s="5">
        <f t="shared" si="393"/>
        <v>3002385</v>
      </c>
      <c r="AG108" s="5">
        <f t="shared" si="393"/>
        <v>83416</v>
      </c>
      <c r="AH108" s="5">
        <f t="shared" si="393"/>
        <v>13679</v>
      </c>
      <c r="AI108" s="5">
        <f t="shared" si="393"/>
        <v>2572165</v>
      </c>
      <c r="AJ108" s="5">
        <f t="shared" si="393"/>
        <v>527315</v>
      </c>
      <c r="AK108" s="5">
        <f t="shared" si="393"/>
        <v>3099480</v>
      </c>
      <c r="AL108" s="5">
        <f t="shared" si="393"/>
        <v>-137080</v>
      </c>
      <c r="AM108" s="5">
        <f t="shared" si="393"/>
        <v>-14058</v>
      </c>
      <c r="AN108" s="5">
        <f t="shared" si="393"/>
        <v>2435085</v>
      </c>
      <c r="AO108" s="5">
        <f t="shared" si="393"/>
        <v>513257</v>
      </c>
      <c r="AP108" s="5">
        <f t="shared" si="393"/>
        <v>2948342</v>
      </c>
      <c r="AQ108" s="5">
        <f t="shared" si="393"/>
        <v>2521122</v>
      </c>
      <c r="AR108" s="5">
        <f t="shared" si="393"/>
        <v>411041</v>
      </c>
      <c r="AS108" s="5">
        <f>SUM(AS66,AS68,AS70,AS75,AS77,AS84,AS86,AS89,AS101)</f>
        <v>2932163</v>
      </c>
      <c r="AT108" s="97">
        <f t="shared" si="224"/>
        <v>99.451250906441658</v>
      </c>
    </row>
    <row r="109" spans="1:46" x14ac:dyDescent="0.2">
      <c r="A109" s="15" t="s">
        <v>19</v>
      </c>
      <c r="B109" s="3">
        <f t="shared" ref="B109" si="394">SUM(B110:B117)</f>
        <v>0</v>
      </c>
      <c r="C109" s="3">
        <f t="shared" ref="C109" si="395">SUM(C110:C117)</f>
        <v>0</v>
      </c>
      <c r="D109" s="3">
        <f t="shared" ref="D109:S109" si="396">SUM(D110:D117)</f>
        <v>0</v>
      </c>
      <c r="E109" s="3">
        <f t="shared" si="396"/>
        <v>24483</v>
      </c>
      <c r="F109" s="3">
        <f t="shared" si="396"/>
        <v>88</v>
      </c>
      <c r="G109" s="3">
        <f t="shared" si="396"/>
        <v>24483</v>
      </c>
      <c r="H109" s="3">
        <f t="shared" si="396"/>
        <v>88</v>
      </c>
      <c r="I109" s="3">
        <f t="shared" si="396"/>
        <v>24571</v>
      </c>
      <c r="J109" s="3">
        <f t="shared" si="396"/>
        <v>0</v>
      </c>
      <c r="K109" s="3">
        <f t="shared" si="396"/>
        <v>0</v>
      </c>
      <c r="L109" s="3">
        <f t="shared" si="396"/>
        <v>24483</v>
      </c>
      <c r="M109" s="3">
        <f t="shared" si="396"/>
        <v>88</v>
      </c>
      <c r="N109" s="3">
        <f t="shared" si="396"/>
        <v>24571</v>
      </c>
      <c r="O109" s="3">
        <f t="shared" si="396"/>
        <v>0</v>
      </c>
      <c r="P109" s="3">
        <f t="shared" si="396"/>
        <v>0</v>
      </c>
      <c r="Q109" s="3">
        <f t="shared" si="396"/>
        <v>24483</v>
      </c>
      <c r="R109" s="3">
        <f t="shared" si="396"/>
        <v>88</v>
      </c>
      <c r="S109" s="3">
        <f t="shared" si="396"/>
        <v>24571</v>
      </c>
      <c r="T109" s="3">
        <f>SUM(T110:T117)</f>
        <v>24571</v>
      </c>
      <c r="U109" s="3">
        <f t="shared" ref="U109:V109" si="397">SUM(U110:U117)</f>
        <v>0</v>
      </c>
      <c r="V109" s="3">
        <f t="shared" si="397"/>
        <v>24571</v>
      </c>
      <c r="W109" s="98">
        <f t="shared" si="217"/>
        <v>100</v>
      </c>
      <c r="X109" s="40" t="s">
        <v>58</v>
      </c>
      <c r="Y109" s="58"/>
      <c r="Z109" s="3"/>
      <c r="AA109" s="12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3"/>
      <c r="AR109" s="3"/>
      <c r="AS109" s="10"/>
      <c r="AT109" s="97"/>
    </row>
    <row r="110" spans="1:46" ht="12.75" customHeight="1" x14ac:dyDescent="0.2">
      <c r="A110" s="22" t="s">
        <v>63</v>
      </c>
      <c r="B110" s="3"/>
      <c r="C110" s="3"/>
      <c r="D110" s="3"/>
      <c r="E110" s="3"/>
      <c r="F110" s="3"/>
      <c r="G110" s="83">
        <f t="shared" ref="G110" si="398">+B110+E110</f>
        <v>0</v>
      </c>
      <c r="H110" s="83">
        <f t="shared" ref="H110" si="399">+C110+F110</f>
        <v>0</v>
      </c>
      <c r="I110" s="83">
        <f t="shared" ref="I110" si="400">+G110+H110</f>
        <v>0</v>
      </c>
      <c r="J110" s="80"/>
      <c r="K110" s="80"/>
      <c r="L110" s="80">
        <f t="shared" ref="L110:M115" si="401">+G110+J110</f>
        <v>0</v>
      </c>
      <c r="M110" s="80">
        <f t="shared" si="401"/>
        <v>0</v>
      </c>
      <c r="N110" s="80">
        <f t="shared" ref="N110" si="402">+L110+M110</f>
        <v>0</v>
      </c>
      <c r="O110" s="80"/>
      <c r="P110" s="80"/>
      <c r="Q110" s="80">
        <f t="shared" ref="Q110:R115" si="403">+L110+O110</f>
        <v>0</v>
      </c>
      <c r="R110" s="80">
        <f t="shared" si="403"/>
        <v>0</v>
      </c>
      <c r="S110" s="80">
        <f t="shared" ref="S110:S115" si="404">+Q110+R110</f>
        <v>0</v>
      </c>
      <c r="T110" s="80"/>
      <c r="U110" s="80"/>
      <c r="V110" s="80">
        <f t="shared" ref="V110:V115" si="405">+T110+U110</f>
        <v>0</v>
      </c>
      <c r="W110" s="100"/>
      <c r="X110" s="90" t="s">
        <v>64</v>
      </c>
      <c r="Y110" s="8"/>
      <c r="Z110" s="3"/>
      <c r="AA110" s="12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80"/>
      <c r="AR110" s="80"/>
      <c r="AS110" s="80">
        <f t="shared" ref="AS110:AS115" si="406">+AQ110+AR110</f>
        <v>0</v>
      </c>
      <c r="AT110" s="100"/>
    </row>
    <row r="111" spans="1:46" ht="12.75" customHeight="1" x14ac:dyDescent="0.2">
      <c r="A111" s="50" t="s">
        <v>72</v>
      </c>
      <c r="B111" s="51"/>
      <c r="C111" s="51"/>
      <c r="D111" s="51">
        <f>SUM(B111:C111)</f>
        <v>0</v>
      </c>
      <c r="E111" s="70"/>
      <c r="F111" s="51"/>
      <c r="G111" s="83">
        <f t="shared" ref="G111:G115" si="407">+B111+E111</f>
        <v>0</v>
      </c>
      <c r="H111" s="83">
        <f t="shared" ref="H111:H115" si="408">+C111+F111</f>
        <v>0</v>
      </c>
      <c r="I111" s="83">
        <f t="shared" ref="I111:I115" si="409">+G111+H111</f>
        <v>0</v>
      </c>
      <c r="J111" s="80"/>
      <c r="K111" s="80"/>
      <c r="L111" s="80">
        <f t="shared" si="401"/>
        <v>0</v>
      </c>
      <c r="M111" s="80">
        <f t="shared" si="401"/>
        <v>0</v>
      </c>
      <c r="N111" s="80">
        <f t="shared" ref="N111:N115" si="410">+L111+M111</f>
        <v>0</v>
      </c>
      <c r="O111" s="80"/>
      <c r="P111" s="80"/>
      <c r="Q111" s="80">
        <f t="shared" si="403"/>
        <v>0</v>
      </c>
      <c r="R111" s="80">
        <f t="shared" si="403"/>
        <v>0</v>
      </c>
      <c r="S111" s="80">
        <f t="shared" si="404"/>
        <v>0</v>
      </c>
      <c r="T111" s="80"/>
      <c r="U111" s="80"/>
      <c r="V111" s="80">
        <f t="shared" si="405"/>
        <v>0</v>
      </c>
      <c r="W111" s="100"/>
      <c r="X111" s="85" t="s">
        <v>75</v>
      </c>
      <c r="Y111" s="70"/>
      <c r="Z111" s="51"/>
      <c r="AA111" s="72">
        <f>SUM(Y111:Z111)</f>
        <v>0</v>
      </c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80"/>
      <c r="AR111" s="80"/>
      <c r="AS111" s="80">
        <f t="shared" si="406"/>
        <v>0</v>
      </c>
      <c r="AT111" s="100"/>
    </row>
    <row r="112" spans="1:46" ht="12.75" customHeight="1" x14ac:dyDescent="0.2">
      <c r="A112" s="50" t="s">
        <v>73</v>
      </c>
      <c r="B112" s="51"/>
      <c r="C112" s="51"/>
      <c r="D112" s="51">
        <f>SUM(B112:C112)</f>
        <v>0</v>
      </c>
      <c r="E112" s="70"/>
      <c r="F112" s="51"/>
      <c r="G112" s="83">
        <f t="shared" si="407"/>
        <v>0</v>
      </c>
      <c r="H112" s="83">
        <f t="shared" si="408"/>
        <v>0</v>
      </c>
      <c r="I112" s="83">
        <f t="shared" si="409"/>
        <v>0</v>
      </c>
      <c r="J112" s="80"/>
      <c r="K112" s="80"/>
      <c r="L112" s="80">
        <f t="shared" si="401"/>
        <v>0</v>
      </c>
      <c r="M112" s="80">
        <f t="shared" si="401"/>
        <v>0</v>
      </c>
      <c r="N112" s="80">
        <f t="shared" si="410"/>
        <v>0</v>
      </c>
      <c r="O112" s="80"/>
      <c r="P112" s="80"/>
      <c r="Q112" s="80">
        <f t="shared" si="403"/>
        <v>0</v>
      </c>
      <c r="R112" s="80">
        <f t="shared" si="403"/>
        <v>0</v>
      </c>
      <c r="S112" s="80">
        <f t="shared" si="404"/>
        <v>0</v>
      </c>
      <c r="T112" s="80"/>
      <c r="U112" s="80"/>
      <c r="V112" s="80">
        <f t="shared" si="405"/>
        <v>0</v>
      </c>
      <c r="W112" s="100"/>
      <c r="X112" s="85" t="s">
        <v>76</v>
      </c>
      <c r="Y112" s="70"/>
      <c r="Z112" s="51"/>
      <c r="AA112" s="72">
        <f>SUM(Y112:Z112)</f>
        <v>0</v>
      </c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80"/>
      <c r="AR112" s="80"/>
      <c r="AS112" s="80">
        <f t="shared" si="406"/>
        <v>0</v>
      </c>
      <c r="AT112" s="100"/>
    </row>
    <row r="113" spans="1:46" ht="12.75" customHeight="1" x14ac:dyDescent="0.2">
      <c r="A113" s="50" t="s">
        <v>74</v>
      </c>
      <c r="B113" s="51"/>
      <c r="C113" s="51"/>
      <c r="D113" s="51"/>
      <c r="E113" s="70"/>
      <c r="F113" s="51"/>
      <c r="G113" s="83">
        <f t="shared" si="407"/>
        <v>0</v>
      </c>
      <c r="H113" s="83">
        <f t="shared" si="408"/>
        <v>0</v>
      </c>
      <c r="I113" s="83">
        <f t="shared" si="409"/>
        <v>0</v>
      </c>
      <c r="J113" s="80"/>
      <c r="K113" s="80"/>
      <c r="L113" s="80">
        <f t="shared" si="401"/>
        <v>0</v>
      </c>
      <c r="M113" s="80">
        <f t="shared" si="401"/>
        <v>0</v>
      </c>
      <c r="N113" s="80">
        <f t="shared" si="410"/>
        <v>0</v>
      </c>
      <c r="O113" s="80"/>
      <c r="P113" s="80"/>
      <c r="Q113" s="80">
        <f t="shared" si="403"/>
        <v>0</v>
      </c>
      <c r="R113" s="80">
        <f t="shared" si="403"/>
        <v>0</v>
      </c>
      <c r="S113" s="80">
        <f t="shared" si="404"/>
        <v>0</v>
      </c>
      <c r="T113" s="80"/>
      <c r="U113" s="80"/>
      <c r="V113" s="80">
        <f t="shared" si="405"/>
        <v>0</v>
      </c>
      <c r="W113" s="100"/>
      <c r="X113" s="85" t="s">
        <v>77</v>
      </c>
      <c r="Y113" s="70"/>
      <c r="Z113" s="51"/>
      <c r="AA113" s="72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80"/>
      <c r="AR113" s="80"/>
      <c r="AS113" s="80">
        <f t="shared" si="406"/>
        <v>0</v>
      </c>
      <c r="AT113" s="100"/>
    </row>
    <row r="114" spans="1:46" ht="12.75" customHeight="1" x14ac:dyDescent="0.2">
      <c r="A114" s="22" t="s">
        <v>67</v>
      </c>
      <c r="B114" s="3"/>
      <c r="C114" s="3"/>
      <c r="D114" s="3"/>
      <c r="E114" s="8"/>
      <c r="F114" s="3"/>
      <c r="G114" s="83">
        <f t="shared" si="407"/>
        <v>0</v>
      </c>
      <c r="H114" s="83">
        <f t="shared" si="408"/>
        <v>0</v>
      </c>
      <c r="I114" s="83">
        <f t="shared" si="409"/>
        <v>0</v>
      </c>
      <c r="J114" s="80"/>
      <c r="K114" s="80"/>
      <c r="L114" s="80">
        <f t="shared" si="401"/>
        <v>0</v>
      </c>
      <c r="M114" s="80">
        <f t="shared" si="401"/>
        <v>0</v>
      </c>
      <c r="N114" s="80">
        <f t="shared" si="410"/>
        <v>0</v>
      </c>
      <c r="O114" s="80"/>
      <c r="P114" s="80"/>
      <c r="Q114" s="80">
        <f t="shared" si="403"/>
        <v>0</v>
      </c>
      <c r="R114" s="80">
        <f t="shared" si="403"/>
        <v>0</v>
      </c>
      <c r="S114" s="80">
        <f t="shared" si="404"/>
        <v>0</v>
      </c>
      <c r="T114" s="80"/>
      <c r="U114" s="80"/>
      <c r="V114" s="80">
        <f t="shared" si="405"/>
        <v>0</v>
      </c>
      <c r="W114" s="100"/>
      <c r="X114" s="49" t="s">
        <v>68</v>
      </c>
      <c r="Y114" s="8"/>
      <c r="Z114" s="3"/>
      <c r="AA114" s="12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80"/>
      <c r="AR114" s="80"/>
      <c r="AS114" s="80">
        <f t="shared" si="406"/>
        <v>0</v>
      </c>
      <c r="AT114" s="100"/>
    </row>
    <row r="115" spans="1:46" ht="12.75" customHeight="1" x14ac:dyDescent="0.2">
      <c r="A115" s="22" t="s">
        <v>61</v>
      </c>
      <c r="B115" s="13"/>
      <c r="C115" s="13"/>
      <c r="D115" s="13"/>
      <c r="E115" s="13">
        <v>24483</v>
      </c>
      <c r="F115" s="13">
        <v>88</v>
      </c>
      <c r="G115" s="83">
        <f t="shared" si="407"/>
        <v>24483</v>
      </c>
      <c r="H115" s="83">
        <f t="shared" si="408"/>
        <v>88</v>
      </c>
      <c r="I115" s="83">
        <f t="shared" si="409"/>
        <v>24571</v>
      </c>
      <c r="J115" s="83"/>
      <c r="K115" s="83"/>
      <c r="L115" s="80">
        <f t="shared" si="401"/>
        <v>24483</v>
      </c>
      <c r="M115" s="80">
        <f t="shared" si="401"/>
        <v>88</v>
      </c>
      <c r="N115" s="80">
        <f t="shared" si="410"/>
        <v>24571</v>
      </c>
      <c r="O115" s="83"/>
      <c r="P115" s="83"/>
      <c r="Q115" s="80">
        <f t="shared" si="403"/>
        <v>24483</v>
      </c>
      <c r="R115" s="80">
        <f t="shared" si="403"/>
        <v>88</v>
      </c>
      <c r="S115" s="80">
        <f t="shared" si="404"/>
        <v>24571</v>
      </c>
      <c r="T115" s="80">
        <v>24571</v>
      </c>
      <c r="U115" s="80"/>
      <c r="V115" s="80">
        <f t="shared" si="405"/>
        <v>24571</v>
      </c>
      <c r="W115" s="100">
        <f t="shared" si="217"/>
        <v>100</v>
      </c>
      <c r="X115" s="86" t="s">
        <v>66</v>
      </c>
      <c r="Y115" s="8"/>
      <c r="Z115" s="3"/>
      <c r="AA115" s="12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80"/>
      <c r="AR115" s="80"/>
      <c r="AS115" s="80">
        <f t="shared" si="406"/>
        <v>0</v>
      </c>
      <c r="AT115" s="100"/>
    </row>
    <row r="116" spans="1:46" ht="12.75" customHeight="1" x14ac:dyDescent="0.2">
      <c r="A116" s="22" t="s">
        <v>121</v>
      </c>
      <c r="B116" s="13"/>
      <c r="C116" s="13"/>
      <c r="D116" s="13"/>
      <c r="E116" s="13"/>
      <c r="F116" s="1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0"/>
      <c r="U116" s="80"/>
      <c r="V116" s="80"/>
      <c r="W116" s="100"/>
      <c r="X116" s="22" t="s">
        <v>127</v>
      </c>
      <c r="Y116" s="8"/>
      <c r="Z116" s="3"/>
      <c r="AA116" s="12"/>
      <c r="AB116" s="48"/>
      <c r="AC116" s="48"/>
      <c r="AD116" s="48"/>
      <c r="AE116" s="48"/>
      <c r="AF116" s="48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80"/>
      <c r="AR116" s="80"/>
      <c r="AS116" s="80"/>
      <c r="AT116" s="100"/>
    </row>
    <row r="117" spans="1:46" ht="12.75" customHeight="1" x14ac:dyDescent="0.2">
      <c r="A117" s="22" t="s">
        <v>96</v>
      </c>
      <c r="B117" s="13"/>
      <c r="C117" s="13"/>
      <c r="D117" s="13"/>
      <c r="E117" s="13"/>
      <c r="F117" s="1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0"/>
      <c r="U117" s="80"/>
      <c r="V117" s="80"/>
      <c r="W117" s="101"/>
      <c r="X117" s="86"/>
      <c r="Y117" s="33"/>
      <c r="Z117" s="3"/>
      <c r="AA117" s="12"/>
      <c r="AB117" s="48"/>
      <c r="AC117" s="48"/>
      <c r="AD117" s="48"/>
      <c r="AE117" s="48"/>
      <c r="AF117" s="48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80"/>
      <c r="AR117" s="80"/>
      <c r="AS117" s="80"/>
      <c r="AT117" s="101"/>
    </row>
    <row r="118" spans="1:46" x14ac:dyDescent="0.2">
      <c r="A118" s="11" t="s">
        <v>20</v>
      </c>
      <c r="B118" s="4">
        <f>SUM(B108:B109)</f>
        <v>271011</v>
      </c>
      <c r="C118" s="4">
        <f t="shared" ref="C118:V118" si="411">SUM(C108:C109)</f>
        <v>0</v>
      </c>
      <c r="D118" s="4">
        <f t="shared" si="411"/>
        <v>271011</v>
      </c>
      <c r="E118" s="4">
        <f t="shared" si="411"/>
        <v>50483</v>
      </c>
      <c r="F118" s="4">
        <f t="shared" si="411"/>
        <v>88</v>
      </c>
      <c r="G118" s="4">
        <f t="shared" si="411"/>
        <v>321494</v>
      </c>
      <c r="H118" s="4">
        <f t="shared" si="411"/>
        <v>88</v>
      </c>
      <c r="I118" s="4">
        <f t="shared" si="411"/>
        <v>321582</v>
      </c>
      <c r="J118" s="4">
        <f t="shared" si="411"/>
        <v>0</v>
      </c>
      <c r="K118" s="4">
        <f t="shared" si="411"/>
        <v>0</v>
      </c>
      <c r="L118" s="4">
        <f t="shared" si="411"/>
        <v>321494</v>
      </c>
      <c r="M118" s="4">
        <f t="shared" si="411"/>
        <v>88</v>
      </c>
      <c r="N118" s="4">
        <f t="shared" si="411"/>
        <v>321582</v>
      </c>
      <c r="O118" s="4">
        <f t="shared" si="411"/>
        <v>24215</v>
      </c>
      <c r="P118" s="4">
        <f t="shared" si="411"/>
        <v>0</v>
      </c>
      <c r="Q118" s="4">
        <f t="shared" si="411"/>
        <v>345709</v>
      </c>
      <c r="R118" s="4">
        <f t="shared" si="411"/>
        <v>88</v>
      </c>
      <c r="S118" s="4">
        <f t="shared" si="411"/>
        <v>345797</v>
      </c>
      <c r="T118" s="4">
        <f t="shared" si="411"/>
        <v>345754</v>
      </c>
      <c r="U118" s="4">
        <f t="shared" si="411"/>
        <v>0</v>
      </c>
      <c r="V118" s="4">
        <f t="shared" si="411"/>
        <v>345754</v>
      </c>
      <c r="W118" s="99">
        <f t="shared" si="217"/>
        <v>99.987564958631808</v>
      </c>
      <c r="X118" s="9" t="s">
        <v>23</v>
      </c>
      <c r="Y118" s="71">
        <f>SUM(Y108:Y115)</f>
        <v>2298649</v>
      </c>
      <c r="Z118" s="4">
        <f>SUM(Z108:Z115)</f>
        <v>463758</v>
      </c>
      <c r="AA118" s="57">
        <f>SUM(AA108:AA115)</f>
        <v>2762407</v>
      </c>
      <c r="AB118" s="57">
        <f t="shared" ref="AB118:AK118" si="412">SUM(AB108:AB115)</f>
        <v>190100</v>
      </c>
      <c r="AC118" s="57">
        <f t="shared" si="412"/>
        <v>49878</v>
      </c>
      <c r="AD118" s="57">
        <f t="shared" si="412"/>
        <v>2488749</v>
      </c>
      <c r="AE118" s="57">
        <f t="shared" si="412"/>
        <v>513636</v>
      </c>
      <c r="AF118" s="57">
        <f t="shared" si="412"/>
        <v>3002385</v>
      </c>
      <c r="AG118" s="57">
        <f t="shared" si="412"/>
        <v>83416</v>
      </c>
      <c r="AH118" s="57">
        <f t="shared" si="412"/>
        <v>13679</v>
      </c>
      <c r="AI118" s="57">
        <f t="shared" si="412"/>
        <v>2572165</v>
      </c>
      <c r="AJ118" s="57">
        <f t="shared" si="412"/>
        <v>527315</v>
      </c>
      <c r="AK118" s="57">
        <f t="shared" si="412"/>
        <v>3099480</v>
      </c>
      <c r="AL118" s="57">
        <f t="shared" ref="AL118:AR118" si="413">SUM(AL108:AL115)</f>
        <v>-137080</v>
      </c>
      <c r="AM118" s="57">
        <f t="shared" si="413"/>
        <v>-14058</v>
      </c>
      <c r="AN118" s="57">
        <f t="shared" si="413"/>
        <v>2435085</v>
      </c>
      <c r="AO118" s="57">
        <f t="shared" si="413"/>
        <v>513257</v>
      </c>
      <c r="AP118" s="57">
        <f t="shared" si="413"/>
        <v>2948342</v>
      </c>
      <c r="AQ118" s="57">
        <f t="shared" si="413"/>
        <v>2521122</v>
      </c>
      <c r="AR118" s="57">
        <f t="shared" si="413"/>
        <v>411041</v>
      </c>
      <c r="AS118" s="57">
        <f>SUM(AS108:AS115)</f>
        <v>2932163</v>
      </c>
      <c r="AT118" s="99">
        <f t="shared" si="224"/>
        <v>99.451250906441658</v>
      </c>
    </row>
    <row r="119" spans="1:46" ht="12.75" customHeight="1" x14ac:dyDescent="0.2">
      <c r="AA119" s="16"/>
    </row>
    <row r="120" spans="1:46" x14ac:dyDescent="0.2">
      <c r="A120" s="121" t="str">
        <f>+A2</f>
        <v>Komárom Város Önkormányzata és az általa irányított költségvetési szervek 2024. évi bevételei és kiadásai</v>
      </c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</row>
    <row r="121" spans="1:46" ht="13.5" customHeight="1" x14ac:dyDescent="0.2">
      <c r="Z121" s="23"/>
      <c r="AK121" s="24"/>
      <c r="AT121" s="24" t="s">
        <v>15</v>
      </c>
    </row>
    <row r="122" spans="1:46" ht="31.5" customHeight="1" x14ac:dyDescent="0.2">
      <c r="A122" s="118" t="s">
        <v>0</v>
      </c>
      <c r="B122" s="122" t="s">
        <v>84</v>
      </c>
      <c r="C122" s="122"/>
      <c r="D122" s="122"/>
      <c r="E122" s="105" t="s">
        <v>89</v>
      </c>
      <c r="F122" s="107"/>
      <c r="G122" s="105" t="s">
        <v>93</v>
      </c>
      <c r="H122" s="106"/>
      <c r="I122" s="107"/>
      <c r="J122" s="119" t="str">
        <f>+J4</f>
        <v>Javasolt módosítás</v>
      </c>
      <c r="K122" s="120"/>
      <c r="L122" s="119" t="str">
        <f>+G122</f>
        <v>2024. évi módosított bevételek                            GAZDASÁGI SZERVEZETTEL  RENDELKEZŐ INTÉZMÉNYEK</v>
      </c>
      <c r="M122" s="123"/>
      <c r="N122" s="120"/>
      <c r="O122" s="119" t="str">
        <f>+O4</f>
        <v>Javasolt módosítás</v>
      </c>
      <c r="P122" s="120"/>
      <c r="Q122" s="119" t="str">
        <f>+L122</f>
        <v>2024. évi módosított bevételek                            GAZDASÁGI SZERVEZETTEL  RENDELKEZŐ INTÉZMÉNYEK</v>
      </c>
      <c r="R122" s="123"/>
      <c r="S122" s="120"/>
      <c r="T122" s="105" t="s">
        <v>120</v>
      </c>
      <c r="U122" s="106"/>
      <c r="V122" s="107"/>
      <c r="W122" s="108" t="s">
        <v>116</v>
      </c>
      <c r="X122" s="114" t="s">
        <v>1</v>
      </c>
      <c r="Y122" s="122" t="s">
        <v>85</v>
      </c>
      <c r="Z122" s="122"/>
      <c r="AA122" s="122"/>
      <c r="AB122" s="105" t="s">
        <v>89</v>
      </c>
      <c r="AC122" s="107"/>
      <c r="AD122" s="105" t="s">
        <v>94</v>
      </c>
      <c r="AE122" s="106"/>
      <c r="AF122" s="107"/>
      <c r="AG122" s="105" t="s">
        <v>89</v>
      </c>
      <c r="AH122" s="107"/>
      <c r="AI122" s="105" t="s">
        <v>112</v>
      </c>
      <c r="AJ122" s="106"/>
      <c r="AK122" s="107"/>
      <c r="AL122" s="105" t="s">
        <v>89</v>
      </c>
      <c r="AM122" s="107"/>
      <c r="AN122" s="105" t="s">
        <v>112</v>
      </c>
      <c r="AO122" s="106"/>
      <c r="AP122" s="107"/>
      <c r="AQ122" s="105" t="s">
        <v>125</v>
      </c>
      <c r="AR122" s="106"/>
      <c r="AS122" s="107"/>
      <c r="AT122" s="108" t="s">
        <v>116</v>
      </c>
    </row>
    <row r="123" spans="1:46" ht="12.75" customHeight="1" x14ac:dyDescent="0.2">
      <c r="A123" s="118"/>
      <c r="B123" s="117" t="s">
        <v>12</v>
      </c>
      <c r="C123" s="117" t="s">
        <v>13</v>
      </c>
      <c r="D123" s="111" t="str">
        <f>+D5</f>
        <v>1/2024.(I.24.) önk.rendelet eredeti ei.</v>
      </c>
      <c r="E123" s="111" t="s">
        <v>12</v>
      </c>
      <c r="F123" s="111" t="s">
        <v>13</v>
      </c>
      <c r="G123" s="111" t="s">
        <v>12</v>
      </c>
      <c r="H123" s="111" t="s">
        <v>13</v>
      </c>
      <c r="I123" s="113" t="str">
        <f>+I64</f>
        <v>5/2024.(VI.26.) önk.rendelet mód. ei.</v>
      </c>
      <c r="J123" s="113" t="str">
        <f>+J5</f>
        <v>Kötelező feladatok</v>
      </c>
      <c r="K123" s="113" t="str">
        <f>+K5</f>
        <v>Önként vállalt feladatok</v>
      </c>
      <c r="L123" s="113" t="str">
        <f>+L5</f>
        <v>Kötelező feladatok</v>
      </c>
      <c r="M123" s="113" t="str">
        <f>+M5</f>
        <v>Önként vállalt feladatok</v>
      </c>
      <c r="N123" s="113" t="str">
        <f>+N5</f>
        <v>280/2024.(X.24.) önk.rendelet mód. ei.</v>
      </c>
      <c r="O123" s="113" t="str">
        <f>+O5</f>
        <v>Kötelező feladatok</v>
      </c>
      <c r="P123" s="113" t="str">
        <f>+P5</f>
        <v>Önként vállalt feladatok</v>
      </c>
      <c r="Q123" s="113" t="str">
        <f>+Q5</f>
        <v>Kötelező feladatok</v>
      </c>
      <c r="R123" s="113" t="str">
        <f>+R5</f>
        <v>Önként vállalt feladatok</v>
      </c>
      <c r="S123" s="113" t="str">
        <f>+S5</f>
        <v>10/2025.(V.22.) önk.rendelet mód. ei.</v>
      </c>
      <c r="T123" s="111" t="s">
        <v>12</v>
      </c>
      <c r="U123" s="111" t="s">
        <v>13</v>
      </c>
      <c r="V123" s="113" t="s">
        <v>118</v>
      </c>
      <c r="W123" s="109"/>
      <c r="X123" s="115"/>
      <c r="Y123" s="111" t="s">
        <v>12</v>
      </c>
      <c r="Z123" s="111" t="s">
        <v>13</v>
      </c>
      <c r="AA123" s="111" t="str">
        <f>+AA5</f>
        <v>1/2024.(I.24.) önk.rendelet eredeti ei.</v>
      </c>
      <c r="AB123" s="111" t="s">
        <v>12</v>
      </c>
      <c r="AC123" s="111" t="s">
        <v>13</v>
      </c>
      <c r="AD123" s="111" t="s">
        <v>12</v>
      </c>
      <c r="AE123" s="111" t="s">
        <v>13</v>
      </c>
      <c r="AF123" s="113" t="str">
        <f>+AF64</f>
        <v>5/2024.(VI.26.) önk.rendelet mód. ei.</v>
      </c>
      <c r="AG123" s="111" t="s">
        <v>12</v>
      </c>
      <c r="AH123" s="111" t="s">
        <v>13</v>
      </c>
      <c r="AI123" s="111" t="s">
        <v>12</v>
      </c>
      <c r="AJ123" s="111" t="s">
        <v>13</v>
      </c>
      <c r="AK123" s="113" t="str">
        <f>+AK64</f>
        <v>280/2024.(X.24.) önk.rendelet mód. ei.</v>
      </c>
      <c r="AL123" s="111" t="s">
        <v>12</v>
      </c>
      <c r="AM123" s="111" t="s">
        <v>13</v>
      </c>
      <c r="AN123" s="111" t="s">
        <v>12</v>
      </c>
      <c r="AO123" s="111" t="s">
        <v>13</v>
      </c>
      <c r="AP123" s="113" t="str">
        <f>+AP64</f>
        <v>10/2025.(V.22.) önk.rendelet mód. ei.</v>
      </c>
      <c r="AQ123" s="111" t="s">
        <v>12</v>
      </c>
      <c r="AR123" s="111" t="s">
        <v>13</v>
      </c>
      <c r="AS123" s="113" t="s">
        <v>118</v>
      </c>
      <c r="AT123" s="109"/>
    </row>
    <row r="124" spans="1:46" ht="26.1" customHeight="1" x14ac:dyDescent="0.2">
      <c r="A124" s="118"/>
      <c r="B124" s="117"/>
      <c r="C124" s="117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0"/>
      <c r="X124" s="116"/>
      <c r="Y124" s="112"/>
      <c r="Z124" s="112"/>
      <c r="AA124" s="112"/>
      <c r="AB124" s="112"/>
      <c r="AC124" s="112"/>
      <c r="AD124" s="112"/>
      <c r="AE124" s="11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0"/>
    </row>
    <row r="125" spans="1:46" x14ac:dyDescent="0.2">
      <c r="A125" s="34" t="s">
        <v>59</v>
      </c>
      <c r="B125" s="10">
        <f>SUM(B126:B127)</f>
        <v>0</v>
      </c>
      <c r="C125" s="14">
        <f>SUM(C126:C127)</f>
        <v>0</v>
      </c>
      <c r="D125" s="10">
        <f>SUM(D126:D127)</f>
        <v>0</v>
      </c>
      <c r="E125" s="10">
        <f t="shared" ref="E125:N125" si="414">SUM(E126:E127)</f>
        <v>11437</v>
      </c>
      <c r="F125" s="10">
        <f t="shared" si="414"/>
        <v>0</v>
      </c>
      <c r="G125" s="26">
        <f t="shared" si="414"/>
        <v>11437</v>
      </c>
      <c r="H125" s="10">
        <f t="shared" si="414"/>
        <v>0</v>
      </c>
      <c r="I125" s="10">
        <f t="shared" si="414"/>
        <v>11437</v>
      </c>
      <c r="J125" s="10">
        <f t="shared" si="414"/>
        <v>0</v>
      </c>
      <c r="K125" s="10">
        <f t="shared" si="414"/>
        <v>0</v>
      </c>
      <c r="L125" s="10">
        <f t="shared" si="414"/>
        <v>11437</v>
      </c>
      <c r="M125" s="10">
        <f t="shared" si="414"/>
        <v>0</v>
      </c>
      <c r="N125" s="10">
        <f t="shared" si="414"/>
        <v>11437</v>
      </c>
      <c r="O125" s="10">
        <f t="shared" ref="O125:V125" si="415">SUM(O126:O127)</f>
        <v>1508</v>
      </c>
      <c r="P125" s="10">
        <f t="shared" si="415"/>
        <v>0</v>
      </c>
      <c r="Q125" s="10">
        <f t="shared" si="415"/>
        <v>12945</v>
      </c>
      <c r="R125" s="10">
        <f t="shared" si="415"/>
        <v>0</v>
      </c>
      <c r="S125" s="10">
        <f t="shared" si="415"/>
        <v>12945</v>
      </c>
      <c r="T125" s="10">
        <f t="shared" si="415"/>
        <v>12944</v>
      </c>
      <c r="U125" s="10">
        <f t="shared" si="415"/>
        <v>0</v>
      </c>
      <c r="V125" s="10">
        <f t="shared" si="415"/>
        <v>12944</v>
      </c>
      <c r="W125" s="97">
        <f>+V125/S125*100</f>
        <v>99.99227500965624</v>
      </c>
      <c r="X125" s="19" t="s">
        <v>2</v>
      </c>
      <c r="Y125" s="58">
        <v>788258</v>
      </c>
      <c r="Z125" s="10">
        <v>1000</v>
      </c>
      <c r="AA125" s="26">
        <f>SUM(Y125:Z125)</f>
        <v>789258</v>
      </c>
      <c r="AB125" s="26">
        <v>18594</v>
      </c>
      <c r="AC125" s="84"/>
      <c r="AD125" s="10">
        <f>+Y125+AB125</f>
        <v>806852</v>
      </c>
      <c r="AE125" s="10">
        <f>+Z125+AC125</f>
        <v>1000</v>
      </c>
      <c r="AF125" s="10">
        <f>+AD125+AE125</f>
        <v>807852</v>
      </c>
      <c r="AG125" s="3"/>
      <c r="AH125" s="3"/>
      <c r="AI125" s="3">
        <f t="shared" ref="AI125" si="416">+AD125+AG125</f>
        <v>806852</v>
      </c>
      <c r="AJ125" s="3">
        <f t="shared" ref="AJ125" si="417">+AE125+AH125</f>
        <v>1000</v>
      </c>
      <c r="AK125" s="3">
        <f t="shared" ref="AK125" si="418">+AI125+AJ125</f>
        <v>807852</v>
      </c>
      <c r="AL125" s="3">
        <v>-34861</v>
      </c>
      <c r="AM125" s="3">
        <v>-993</v>
      </c>
      <c r="AN125" s="3">
        <f t="shared" ref="AN125" si="419">+AI125+AL125</f>
        <v>771991</v>
      </c>
      <c r="AO125" s="3">
        <f t="shared" ref="AO125" si="420">+AJ125+AM125</f>
        <v>7</v>
      </c>
      <c r="AP125" s="3">
        <f t="shared" ref="AP125" si="421">+AN125+AO125</f>
        <v>771998</v>
      </c>
      <c r="AQ125" s="10">
        <v>770318</v>
      </c>
      <c r="AR125" s="10">
        <v>7</v>
      </c>
      <c r="AS125" s="10">
        <f>SUM(AQ125:AR125)</f>
        <v>770325</v>
      </c>
      <c r="AT125" s="97">
        <f>+AS125/AP125*100</f>
        <v>99.783289594014491</v>
      </c>
    </row>
    <row r="126" spans="1:46" x14ac:dyDescent="0.2">
      <c r="A126" s="17" t="s">
        <v>28</v>
      </c>
      <c r="B126" s="2"/>
      <c r="C126" s="25"/>
      <c r="D126" s="13">
        <f t="shared" ref="D126:D146" si="422">SUM(B126:C126)</f>
        <v>0</v>
      </c>
      <c r="E126" s="44"/>
      <c r="F126" s="13"/>
      <c r="G126" s="83">
        <f t="shared" ref="G126" si="423">+B126+E126</f>
        <v>0</v>
      </c>
      <c r="H126" s="83">
        <f t="shared" ref="H126" si="424">+C126+F126</f>
        <v>0</v>
      </c>
      <c r="I126" s="83">
        <f t="shared" ref="I126" si="425">+G126+H126</f>
        <v>0</v>
      </c>
      <c r="J126" s="80"/>
      <c r="K126" s="80"/>
      <c r="L126" s="80">
        <f t="shared" ref="L126:M128" si="426">+G126+J126</f>
        <v>0</v>
      </c>
      <c r="M126" s="80">
        <f t="shared" si="426"/>
        <v>0</v>
      </c>
      <c r="N126" s="80">
        <f t="shared" ref="N126" si="427">+L126+M126</f>
        <v>0</v>
      </c>
      <c r="O126" s="80"/>
      <c r="P126" s="80"/>
      <c r="Q126" s="80">
        <f t="shared" ref="Q126:R128" si="428">+L126+O126</f>
        <v>0</v>
      </c>
      <c r="R126" s="80">
        <f t="shared" si="428"/>
        <v>0</v>
      </c>
      <c r="S126" s="80">
        <f t="shared" ref="S126:S128" si="429">+Q126+R126</f>
        <v>0</v>
      </c>
      <c r="T126" s="80"/>
      <c r="U126" s="80"/>
      <c r="V126" s="80">
        <f t="shared" ref="V126:V127" si="430">+T126+U126</f>
        <v>0</v>
      </c>
      <c r="W126" s="100"/>
      <c r="Y126" s="64"/>
      <c r="Z126" s="2"/>
      <c r="AA126" s="12"/>
      <c r="AB126" s="12"/>
      <c r="AC126" s="1"/>
      <c r="AD126" s="1"/>
      <c r="AE126" s="1"/>
      <c r="AF126" s="1"/>
      <c r="AG126" s="3"/>
      <c r="AH126" s="3"/>
      <c r="AI126" s="1"/>
      <c r="AJ126" s="1"/>
      <c r="AK126" s="1"/>
      <c r="AL126" s="3"/>
      <c r="AM126" s="3"/>
      <c r="AN126" s="1"/>
      <c r="AO126" s="1"/>
      <c r="AP126" s="1"/>
      <c r="AQ126" s="80"/>
      <c r="AR126" s="80"/>
      <c r="AS126" s="80"/>
      <c r="AT126" s="100"/>
    </row>
    <row r="127" spans="1:46" x14ac:dyDescent="0.2">
      <c r="A127" s="1" t="s">
        <v>29</v>
      </c>
      <c r="B127" s="2"/>
      <c r="C127" s="25"/>
      <c r="D127" s="13">
        <f t="shared" si="422"/>
        <v>0</v>
      </c>
      <c r="E127" s="44">
        <v>11437</v>
      </c>
      <c r="F127" s="13"/>
      <c r="G127" s="83">
        <f t="shared" ref="G127:G128" si="431">+B127+E127</f>
        <v>11437</v>
      </c>
      <c r="H127" s="83">
        <f t="shared" ref="H127:H128" si="432">+C127+F127</f>
        <v>0</v>
      </c>
      <c r="I127" s="83">
        <f t="shared" ref="I127:I128" si="433">+G127+H127</f>
        <v>11437</v>
      </c>
      <c r="J127" s="80"/>
      <c r="K127" s="80"/>
      <c r="L127" s="80">
        <f t="shared" si="426"/>
        <v>11437</v>
      </c>
      <c r="M127" s="80">
        <f t="shared" si="426"/>
        <v>0</v>
      </c>
      <c r="N127" s="80">
        <f t="shared" ref="N127:N128" si="434">+L127+M127</f>
        <v>11437</v>
      </c>
      <c r="O127" s="80">
        <v>1508</v>
      </c>
      <c r="P127" s="80"/>
      <c r="Q127" s="80">
        <f t="shared" si="428"/>
        <v>12945</v>
      </c>
      <c r="R127" s="80">
        <f t="shared" si="428"/>
        <v>0</v>
      </c>
      <c r="S127" s="80">
        <f t="shared" si="429"/>
        <v>12945</v>
      </c>
      <c r="T127" s="80">
        <v>12944</v>
      </c>
      <c r="U127" s="80"/>
      <c r="V127" s="80">
        <f t="shared" si="430"/>
        <v>12944</v>
      </c>
      <c r="W127" s="100">
        <f t="shared" ref="W127:W177" si="435">+V127/S127*100</f>
        <v>99.99227500965624</v>
      </c>
      <c r="X127" s="40" t="s">
        <v>14</v>
      </c>
      <c r="Y127" s="8">
        <v>118383</v>
      </c>
      <c r="Z127" s="3">
        <v>420</v>
      </c>
      <c r="AA127" s="12">
        <f>SUM(Y127:Z127)</f>
        <v>118803</v>
      </c>
      <c r="AB127" s="12">
        <v>2688</v>
      </c>
      <c r="AC127" s="1"/>
      <c r="AD127" s="3">
        <f>+Y127+AB127</f>
        <v>121071</v>
      </c>
      <c r="AE127" s="3">
        <f>+Z127+AC127</f>
        <v>420</v>
      </c>
      <c r="AF127" s="3">
        <f>+AD127+AE127</f>
        <v>121491</v>
      </c>
      <c r="AG127" s="3"/>
      <c r="AH127" s="3"/>
      <c r="AI127" s="3">
        <f t="shared" ref="AI127" si="436">+AD127+AG127</f>
        <v>121071</v>
      </c>
      <c r="AJ127" s="3">
        <f t="shared" ref="AJ127" si="437">+AE127+AH127</f>
        <v>420</v>
      </c>
      <c r="AK127" s="3">
        <f t="shared" ref="AK127" si="438">+AI127+AJ127</f>
        <v>121491</v>
      </c>
      <c r="AL127" s="3">
        <v>-7000</v>
      </c>
      <c r="AM127" s="3"/>
      <c r="AN127" s="3">
        <f t="shared" ref="AN127" si="439">+AI127+AL127</f>
        <v>114071</v>
      </c>
      <c r="AO127" s="3">
        <f t="shared" ref="AO127" si="440">+AJ127+AM127</f>
        <v>420</v>
      </c>
      <c r="AP127" s="3">
        <f t="shared" ref="AP127" si="441">+AN127+AO127</f>
        <v>114491</v>
      </c>
      <c r="AQ127" s="3">
        <v>113863</v>
      </c>
      <c r="AR127" s="3"/>
      <c r="AS127" s="3">
        <f t="shared" ref="AS127:AS163" si="442">+AQ127+AR127</f>
        <v>113863</v>
      </c>
      <c r="AT127" s="98">
        <f t="shared" ref="AT127:AT177" si="443">+AS127/AP127*100</f>
        <v>99.451485269584509</v>
      </c>
    </row>
    <row r="128" spans="1:46" x14ac:dyDescent="0.2">
      <c r="A128" s="35" t="s">
        <v>30</v>
      </c>
      <c r="B128" s="30"/>
      <c r="C128" s="31"/>
      <c r="D128" s="30">
        <f t="shared" si="422"/>
        <v>0</v>
      </c>
      <c r="E128" s="65"/>
      <c r="F128" s="30"/>
      <c r="G128" s="83">
        <f t="shared" si="431"/>
        <v>0</v>
      </c>
      <c r="H128" s="83">
        <f t="shared" si="432"/>
        <v>0</v>
      </c>
      <c r="I128" s="83">
        <f t="shared" si="433"/>
        <v>0</v>
      </c>
      <c r="J128" s="80"/>
      <c r="K128" s="80"/>
      <c r="L128" s="80">
        <f t="shared" si="426"/>
        <v>0</v>
      </c>
      <c r="M128" s="80">
        <f t="shared" si="426"/>
        <v>0</v>
      </c>
      <c r="N128" s="80">
        <f t="shared" si="434"/>
        <v>0</v>
      </c>
      <c r="O128" s="80"/>
      <c r="P128" s="80"/>
      <c r="Q128" s="80">
        <f t="shared" si="428"/>
        <v>0</v>
      </c>
      <c r="R128" s="80">
        <f t="shared" si="428"/>
        <v>0</v>
      </c>
      <c r="S128" s="80">
        <f t="shared" si="429"/>
        <v>0</v>
      </c>
      <c r="T128" s="80"/>
      <c r="U128" s="80"/>
      <c r="V128" s="80"/>
      <c r="W128" s="100"/>
      <c r="Y128" s="64"/>
      <c r="Z128" s="2"/>
      <c r="AA128" s="12"/>
      <c r="AB128" s="12"/>
      <c r="AC128" s="1"/>
      <c r="AD128" s="1"/>
      <c r="AE128" s="1"/>
      <c r="AF128" s="1"/>
      <c r="AG128" s="3"/>
      <c r="AH128" s="3"/>
      <c r="AI128" s="1"/>
      <c r="AJ128" s="1"/>
      <c r="AK128" s="1"/>
      <c r="AL128" s="3"/>
      <c r="AM128" s="3"/>
      <c r="AN128" s="1"/>
      <c r="AO128" s="1"/>
      <c r="AP128" s="1"/>
      <c r="AQ128" s="3"/>
      <c r="AR128" s="3"/>
      <c r="AS128" s="3"/>
      <c r="AT128" s="98"/>
    </row>
    <row r="129" spans="1:46" x14ac:dyDescent="0.2">
      <c r="A129" s="36"/>
      <c r="B129" s="2"/>
      <c r="C129" s="25"/>
      <c r="D129" s="13"/>
      <c r="E129" s="44"/>
      <c r="F129" s="13"/>
      <c r="G129" s="83"/>
      <c r="H129" s="83"/>
      <c r="I129" s="83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100"/>
      <c r="X129" s="40" t="s">
        <v>24</v>
      </c>
      <c r="Y129" s="8">
        <v>183711</v>
      </c>
      <c r="Z129" s="3">
        <v>270</v>
      </c>
      <c r="AA129" s="12">
        <f>SUM(Y129:Z129)</f>
        <v>183981</v>
      </c>
      <c r="AB129" s="12">
        <v>8786</v>
      </c>
      <c r="AC129" s="1"/>
      <c r="AD129" s="3">
        <f>+Y129+AB129</f>
        <v>192497</v>
      </c>
      <c r="AE129" s="3">
        <f>+Z129+AC129</f>
        <v>270</v>
      </c>
      <c r="AF129" s="3">
        <f>+AD129+AE129</f>
        <v>192767</v>
      </c>
      <c r="AG129" s="3">
        <v>-11157</v>
      </c>
      <c r="AH129" s="3"/>
      <c r="AI129" s="3">
        <f t="shared" ref="AI129" si="444">+AD129+AG129</f>
        <v>181340</v>
      </c>
      <c r="AJ129" s="3">
        <f t="shared" ref="AJ129" si="445">+AE129+AH129</f>
        <v>270</v>
      </c>
      <c r="AK129" s="3">
        <f t="shared" ref="AK129" si="446">+AI129+AJ129</f>
        <v>181610</v>
      </c>
      <c r="AL129" s="3">
        <v>-41018</v>
      </c>
      <c r="AM129" s="3"/>
      <c r="AN129" s="3">
        <f t="shared" ref="AN129:AN131" si="447">+AI129+AL129</f>
        <v>140322</v>
      </c>
      <c r="AO129" s="3">
        <f t="shared" ref="AO129:AO131" si="448">+AJ129+AM129</f>
        <v>270</v>
      </c>
      <c r="AP129" s="3">
        <f t="shared" ref="AP129:AP131" si="449">+AN129+AO129</f>
        <v>140592</v>
      </c>
      <c r="AQ129" s="3">
        <v>136634</v>
      </c>
      <c r="AR129" s="3">
        <v>1</v>
      </c>
      <c r="AS129" s="3">
        <f t="shared" si="442"/>
        <v>136635</v>
      </c>
      <c r="AT129" s="98">
        <f t="shared" si="443"/>
        <v>97.1854728576306</v>
      </c>
    </row>
    <row r="130" spans="1:46" x14ac:dyDescent="0.2">
      <c r="A130" s="36" t="s">
        <v>60</v>
      </c>
      <c r="B130" s="3">
        <f>SUM(B131)</f>
        <v>0</v>
      </c>
      <c r="C130" s="14">
        <f>SUM(C131)</f>
        <v>0</v>
      </c>
      <c r="D130" s="3">
        <f>SUM(D131)</f>
        <v>0</v>
      </c>
      <c r="E130" s="3">
        <f t="shared" ref="E130:V130" si="450">SUM(E131)</f>
        <v>0</v>
      </c>
      <c r="F130" s="3">
        <f t="shared" si="450"/>
        <v>0</v>
      </c>
      <c r="G130" s="12">
        <f t="shared" si="450"/>
        <v>0</v>
      </c>
      <c r="H130" s="3">
        <f t="shared" si="450"/>
        <v>0</v>
      </c>
      <c r="I130" s="3">
        <f t="shared" si="450"/>
        <v>0</v>
      </c>
      <c r="J130" s="3">
        <f t="shared" si="450"/>
        <v>0</v>
      </c>
      <c r="K130" s="3">
        <f t="shared" si="450"/>
        <v>0</v>
      </c>
      <c r="L130" s="3">
        <f t="shared" si="450"/>
        <v>0</v>
      </c>
      <c r="M130" s="3">
        <f t="shared" si="450"/>
        <v>0</v>
      </c>
      <c r="N130" s="3">
        <f t="shared" si="450"/>
        <v>0</v>
      </c>
      <c r="O130" s="3">
        <f t="shared" si="450"/>
        <v>0</v>
      </c>
      <c r="P130" s="3">
        <f t="shared" si="450"/>
        <v>0</v>
      </c>
      <c r="Q130" s="3">
        <f t="shared" si="450"/>
        <v>0</v>
      </c>
      <c r="R130" s="3">
        <f t="shared" si="450"/>
        <v>0</v>
      </c>
      <c r="S130" s="3">
        <f t="shared" si="450"/>
        <v>0</v>
      </c>
      <c r="T130" s="3">
        <f t="shared" si="450"/>
        <v>0</v>
      </c>
      <c r="U130" s="3">
        <f t="shared" si="450"/>
        <v>0</v>
      </c>
      <c r="V130" s="3">
        <f t="shared" si="450"/>
        <v>0</v>
      </c>
      <c r="W130" s="98"/>
      <c r="X130" s="74" t="s">
        <v>108</v>
      </c>
      <c r="Y130" s="65"/>
      <c r="Z130" s="30"/>
      <c r="AA130" s="53">
        <f>SUM(Y130:Z130)</f>
        <v>0</v>
      </c>
      <c r="AB130" s="12"/>
      <c r="AC130" s="1"/>
      <c r="AD130" s="30">
        <f t="shared" ref="AD130" si="451">+Y130+AB130</f>
        <v>0</v>
      </c>
      <c r="AE130" s="30">
        <f t="shared" ref="AE130" si="452">+Z130+AC130</f>
        <v>0</v>
      </c>
      <c r="AF130" s="30">
        <f t="shared" ref="AF130" si="453">+AD130+AE130</f>
        <v>0</v>
      </c>
      <c r="AG130" s="1"/>
      <c r="AH130" s="1"/>
      <c r="AI130" s="30">
        <f t="shared" ref="AI130:AI131" si="454">+AD130+AG130</f>
        <v>0</v>
      </c>
      <c r="AJ130" s="30">
        <f t="shared" ref="AJ130:AJ131" si="455">+AE130+AH130</f>
        <v>0</v>
      </c>
      <c r="AK130" s="30">
        <f t="shared" ref="AK130:AK131" si="456">+AI130+AJ130</f>
        <v>0</v>
      </c>
      <c r="AL130" s="1"/>
      <c r="AM130" s="1"/>
      <c r="AN130" s="30">
        <f t="shared" si="447"/>
        <v>0</v>
      </c>
      <c r="AO130" s="30">
        <f t="shared" si="448"/>
        <v>0</v>
      </c>
      <c r="AP130" s="30">
        <f t="shared" si="449"/>
        <v>0</v>
      </c>
      <c r="AQ130" s="3"/>
      <c r="AR130" s="3"/>
      <c r="AS130" s="80">
        <f t="shared" si="442"/>
        <v>0</v>
      </c>
      <c r="AT130" s="98"/>
    </row>
    <row r="131" spans="1:46" x14ac:dyDescent="0.2">
      <c r="A131" s="20" t="s">
        <v>71</v>
      </c>
      <c r="B131" s="2"/>
      <c r="C131" s="25"/>
      <c r="D131" s="13">
        <f t="shared" si="422"/>
        <v>0</v>
      </c>
      <c r="E131" s="44"/>
      <c r="F131" s="13"/>
      <c r="G131" s="83">
        <f t="shared" ref="G131" si="457">+B131+E131</f>
        <v>0</v>
      </c>
      <c r="H131" s="83">
        <f t="shared" ref="H131" si="458">+C131+F131</f>
        <v>0</v>
      </c>
      <c r="I131" s="83">
        <f t="shared" ref="I131" si="459">+G131+H131</f>
        <v>0</v>
      </c>
      <c r="J131" s="80"/>
      <c r="K131" s="80"/>
      <c r="L131" s="80">
        <f>+G131+J131</f>
        <v>0</v>
      </c>
      <c r="M131" s="80">
        <f>+H131+K131</f>
        <v>0</v>
      </c>
      <c r="N131" s="80">
        <f t="shared" ref="N131" si="460">+L131+M131</f>
        <v>0</v>
      </c>
      <c r="O131" s="80"/>
      <c r="P131" s="80"/>
      <c r="Q131" s="80">
        <f>+L131+O131</f>
        <v>0</v>
      </c>
      <c r="R131" s="80">
        <f>+M131+P131</f>
        <v>0</v>
      </c>
      <c r="S131" s="80">
        <f t="shared" ref="S131" si="461">+Q131+R131</f>
        <v>0</v>
      </c>
      <c r="T131" s="80"/>
      <c r="U131" s="80"/>
      <c r="V131" s="80">
        <f t="shared" ref="V131" si="462">+T131+U131</f>
        <v>0</v>
      </c>
      <c r="W131" s="100"/>
      <c r="X131" s="74" t="s">
        <v>109</v>
      </c>
      <c r="Y131" s="65"/>
      <c r="Z131" s="30"/>
      <c r="AA131" s="53">
        <f>SUM(Y131:Z131)</f>
        <v>0</v>
      </c>
      <c r="AB131" s="12"/>
      <c r="AC131" s="1"/>
      <c r="AD131" s="30">
        <f t="shared" ref="AD131" si="463">+Y131+AB131</f>
        <v>0</v>
      </c>
      <c r="AE131" s="30">
        <f t="shared" ref="AE131" si="464">+Z131+AC131</f>
        <v>0</v>
      </c>
      <c r="AF131" s="30">
        <f t="shared" ref="AF131" si="465">+AD131+AE131</f>
        <v>0</v>
      </c>
      <c r="AG131" s="1"/>
      <c r="AH131" s="1"/>
      <c r="AI131" s="30">
        <f t="shared" si="454"/>
        <v>0</v>
      </c>
      <c r="AJ131" s="30">
        <f t="shared" si="455"/>
        <v>0</v>
      </c>
      <c r="AK131" s="30">
        <f t="shared" si="456"/>
        <v>0</v>
      </c>
      <c r="AL131" s="1"/>
      <c r="AM131" s="1"/>
      <c r="AN131" s="30">
        <f t="shared" si="447"/>
        <v>0</v>
      </c>
      <c r="AO131" s="30">
        <f t="shared" si="448"/>
        <v>0</v>
      </c>
      <c r="AP131" s="30">
        <f t="shared" si="449"/>
        <v>0</v>
      </c>
      <c r="AQ131" s="80"/>
      <c r="AR131" s="80"/>
      <c r="AS131" s="80">
        <f t="shared" si="442"/>
        <v>0</v>
      </c>
      <c r="AT131" s="100"/>
    </row>
    <row r="132" spans="1:46" x14ac:dyDescent="0.2">
      <c r="A132" s="1"/>
      <c r="B132" s="2"/>
      <c r="C132" s="25"/>
      <c r="D132" s="13"/>
      <c r="E132" s="44"/>
      <c r="F132" s="13"/>
      <c r="G132" s="29"/>
      <c r="H132" s="44"/>
      <c r="I132" s="44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00"/>
      <c r="X132" s="74"/>
      <c r="Y132" s="66"/>
      <c r="Z132" s="54"/>
      <c r="AA132" s="53"/>
      <c r="AB132" s="12"/>
      <c r="AC132" s="1"/>
      <c r="AD132" s="35"/>
      <c r="AE132" s="35"/>
      <c r="AF132" s="35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3"/>
      <c r="AR132" s="13"/>
      <c r="AS132" s="80">
        <f t="shared" si="442"/>
        <v>0</v>
      </c>
      <c r="AT132" s="100"/>
    </row>
    <row r="133" spans="1:46" x14ac:dyDescent="0.2">
      <c r="A133" s="1"/>
      <c r="B133" s="2"/>
      <c r="C133" s="25"/>
      <c r="D133" s="13"/>
      <c r="E133" s="44"/>
      <c r="F133" s="13"/>
      <c r="G133" s="29"/>
      <c r="H133" s="44"/>
      <c r="I133" s="44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00"/>
      <c r="X133" s="40"/>
      <c r="Y133" s="8"/>
      <c r="Z133" s="3"/>
      <c r="AA133" s="12"/>
      <c r="AB133" s="12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3"/>
      <c r="AR133" s="13"/>
      <c r="AS133" s="80">
        <f t="shared" si="442"/>
        <v>0</v>
      </c>
      <c r="AT133" s="100"/>
    </row>
    <row r="134" spans="1:46" x14ac:dyDescent="0.2">
      <c r="A134" s="36" t="s">
        <v>17</v>
      </c>
      <c r="B134" s="3">
        <f>SUM(B135:B143)</f>
        <v>0</v>
      </c>
      <c r="C134" s="3">
        <f>SUM(C135:C143)</f>
        <v>0</v>
      </c>
      <c r="D134" s="3">
        <f>SUM(D135:D143)</f>
        <v>0</v>
      </c>
      <c r="E134" s="3">
        <f t="shared" ref="E134:N134" si="466">SUM(E135:E143)</f>
        <v>0</v>
      </c>
      <c r="F134" s="3">
        <f t="shared" si="466"/>
        <v>0</v>
      </c>
      <c r="G134" s="12">
        <f t="shared" si="466"/>
        <v>0</v>
      </c>
      <c r="H134" s="3">
        <f t="shared" si="466"/>
        <v>0</v>
      </c>
      <c r="I134" s="3">
        <f t="shared" si="466"/>
        <v>0</v>
      </c>
      <c r="J134" s="3">
        <f t="shared" si="466"/>
        <v>0</v>
      </c>
      <c r="K134" s="3">
        <f t="shared" si="466"/>
        <v>0</v>
      </c>
      <c r="L134" s="3">
        <f t="shared" si="466"/>
        <v>0</v>
      </c>
      <c r="M134" s="3">
        <f t="shared" si="466"/>
        <v>0</v>
      </c>
      <c r="N134" s="3">
        <f t="shared" si="466"/>
        <v>0</v>
      </c>
      <c r="O134" s="3">
        <f t="shared" ref="O134:V134" si="467">SUM(O135:O143)</f>
        <v>0</v>
      </c>
      <c r="P134" s="3">
        <f t="shared" si="467"/>
        <v>0</v>
      </c>
      <c r="Q134" s="3">
        <f t="shared" si="467"/>
        <v>0</v>
      </c>
      <c r="R134" s="3">
        <f t="shared" si="467"/>
        <v>0</v>
      </c>
      <c r="S134" s="3">
        <f t="shared" si="467"/>
        <v>0</v>
      </c>
      <c r="T134" s="3">
        <f t="shared" si="467"/>
        <v>0</v>
      </c>
      <c r="U134" s="3">
        <f t="shared" si="467"/>
        <v>0</v>
      </c>
      <c r="V134" s="3">
        <f t="shared" si="467"/>
        <v>0</v>
      </c>
      <c r="W134" s="98"/>
      <c r="X134" s="40" t="s">
        <v>25</v>
      </c>
      <c r="Y134" s="8"/>
      <c r="Z134" s="3"/>
      <c r="AA134" s="12">
        <f>SUM(Y134:Z134)</f>
        <v>0</v>
      </c>
      <c r="AB134" s="12"/>
      <c r="AC134" s="1"/>
      <c r="AD134" s="3">
        <f>+Y134+AB134</f>
        <v>0</v>
      </c>
      <c r="AE134" s="3">
        <f>+Z134+AC134</f>
        <v>0</v>
      </c>
      <c r="AF134" s="3">
        <f>+AD134+AE134</f>
        <v>0</v>
      </c>
      <c r="AG134" s="1"/>
      <c r="AH134" s="1"/>
      <c r="AI134" s="3">
        <f t="shared" ref="AI134" si="468">+AD134+AG134</f>
        <v>0</v>
      </c>
      <c r="AJ134" s="3">
        <f t="shared" ref="AJ134" si="469">+AE134+AH134</f>
        <v>0</v>
      </c>
      <c r="AK134" s="3">
        <f t="shared" ref="AK134" si="470">+AI134+AJ134</f>
        <v>0</v>
      </c>
      <c r="AL134" s="1"/>
      <c r="AM134" s="1"/>
      <c r="AN134" s="3">
        <f t="shared" ref="AN134" si="471">+AI134+AL134</f>
        <v>0</v>
      </c>
      <c r="AO134" s="3">
        <f t="shared" ref="AO134" si="472">+AJ134+AM134</f>
        <v>0</v>
      </c>
      <c r="AP134" s="3">
        <f t="shared" ref="AP134" si="473">+AN134+AO134</f>
        <v>0</v>
      </c>
      <c r="AQ134" s="3"/>
      <c r="AR134" s="3"/>
      <c r="AS134" s="80">
        <f t="shared" si="442"/>
        <v>0</v>
      </c>
      <c r="AT134" s="98"/>
    </row>
    <row r="135" spans="1:46" x14ac:dyDescent="0.2">
      <c r="A135" s="20" t="s">
        <v>31</v>
      </c>
      <c r="B135" s="2"/>
      <c r="C135" s="25"/>
      <c r="D135" s="13">
        <f t="shared" si="422"/>
        <v>0</v>
      </c>
      <c r="E135" s="44"/>
      <c r="F135" s="13"/>
      <c r="G135" s="83">
        <f t="shared" ref="G135" si="474">+B135+E135</f>
        <v>0</v>
      </c>
      <c r="H135" s="83">
        <f t="shared" ref="H135" si="475">+C135+F135</f>
        <v>0</v>
      </c>
      <c r="I135" s="83">
        <f t="shared" ref="I135" si="476">+G135+H135</f>
        <v>0</v>
      </c>
      <c r="J135" s="80"/>
      <c r="K135" s="80"/>
      <c r="L135" s="80">
        <f t="shared" ref="L135:L143" si="477">+G135+J135</f>
        <v>0</v>
      </c>
      <c r="M135" s="80">
        <f t="shared" ref="M135:M143" si="478">+H135+K135</f>
        <v>0</v>
      </c>
      <c r="N135" s="80">
        <f t="shared" ref="N135" si="479">+L135+M135</f>
        <v>0</v>
      </c>
      <c r="O135" s="80"/>
      <c r="P135" s="80"/>
      <c r="Q135" s="80">
        <f t="shared" ref="Q135:Q143" si="480">+L135+O135</f>
        <v>0</v>
      </c>
      <c r="R135" s="80">
        <f t="shared" ref="R135:R143" si="481">+M135+P135</f>
        <v>0</v>
      </c>
      <c r="S135" s="80">
        <f t="shared" ref="S135:S143" si="482">+Q135+R135</f>
        <v>0</v>
      </c>
      <c r="T135" s="80"/>
      <c r="U135" s="80"/>
      <c r="V135" s="80">
        <f t="shared" ref="V135:V143" si="483">+T135+U135</f>
        <v>0</v>
      </c>
      <c r="W135" s="100"/>
      <c r="Y135" s="64"/>
      <c r="Z135" s="2"/>
      <c r="AA135" s="27"/>
      <c r="AB135" s="12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80"/>
      <c r="AR135" s="80"/>
      <c r="AS135" s="80">
        <f t="shared" si="442"/>
        <v>0</v>
      </c>
      <c r="AT135" s="100"/>
    </row>
    <row r="136" spans="1:46" x14ac:dyDescent="0.2">
      <c r="A136" s="20" t="s">
        <v>32</v>
      </c>
      <c r="B136" s="2"/>
      <c r="C136" s="25"/>
      <c r="D136" s="13">
        <f t="shared" si="422"/>
        <v>0</v>
      </c>
      <c r="E136" s="44"/>
      <c r="F136" s="13"/>
      <c r="G136" s="83">
        <f t="shared" ref="G136:G143" si="484">+B136+E136</f>
        <v>0</v>
      </c>
      <c r="H136" s="83">
        <f t="shared" ref="H136:H143" si="485">+C136+F136</f>
        <v>0</v>
      </c>
      <c r="I136" s="83">
        <f t="shared" ref="I136:I143" si="486">+G136+H136</f>
        <v>0</v>
      </c>
      <c r="J136" s="80"/>
      <c r="K136" s="80"/>
      <c r="L136" s="80">
        <f t="shared" si="477"/>
        <v>0</v>
      </c>
      <c r="M136" s="80">
        <f t="shared" si="478"/>
        <v>0</v>
      </c>
      <c r="N136" s="80">
        <f t="shared" ref="N136:N143" si="487">+L136+M136</f>
        <v>0</v>
      </c>
      <c r="O136" s="80"/>
      <c r="P136" s="80"/>
      <c r="Q136" s="80">
        <f t="shared" si="480"/>
        <v>0</v>
      </c>
      <c r="R136" s="80">
        <f t="shared" si="481"/>
        <v>0</v>
      </c>
      <c r="S136" s="80">
        <f t="shared" si="482"/>
        <v>0</v>
      </c>
      <c r="T136" s="80"/>
      <c r="U136" s="80"/>
      <c r="V136" s="80">
        <f t="shared" si="483"/>
        <v>0</v>
      </c>
      <c r="W136" s="100"/>
      <c r="X136" s="40" t="s">
        <v>26</v>
      </c>
      <c r="Y136" s="8">
        <f>SUM(Y137:Y141)</f>
        <v>0</v>
      </c>
      <c r="Z136" s="8">
        <f t="shared" ref="Z136:AK136" si="488">SUM(Z137:Z141)</f>
        <v>0</v>
      </c>
      <c r="AA136" s="3">
        <f t="shared" si="488"/>
        <v>0</v>
      </c>
      <c r="AB136" s="12">
        <f t="shared" si="488"/>
        <v>0</v>
      </c>
      <c r="AC136" s="8">
        <f t="shared" si="488"/>
        <v>0</v>
      </c>
      <c r="AD136" s="8">
        <f t="shared" si="488"/>
        <v>0</v>
      </c>
      <c r="AE136" s="8">
        <f t="shared" si="488"/>
        <v>0</v>
      </c>
      <c r="AF136" s="3">
        <f t="shared" si="488"/>
        <v>0</v>
      </c>
      <c r="AG136" s="3">
        <f t="shared" si="488"/>
        <v>0</v>
      </c>
      <c r="AH136" s="3">
        <f t="shared" si="488"/>
        <v>0</v>
      </c>
      <c r="AI136" s="3">
        <f t="shared" si="488"/>
        <v>0</v>
      </c>
      <c r="AJ136" s="3">
        <f t="shared" si="488"/>
        <v>0</v>
      </c>
      <c r="AK136" s="3">
        <f t="shared" si="488"/>
        <v>0</v>
      </c>
      <c r="AL136" s="3">
        <f t="shared" ref="AL136:AP136" si="489">SUM(AL137:AL141)</f>
        <v>0</v>
      </c>
      <c r="AM136" s="3">
        <f t="shared" si="489"/>
        <v>0</v>
      </c>
      <c r="AN136" s="3">
        <f t="shared" si="489"/>
        <v>0</v>
      </c>
      <c r="AO136" s="3">
        <f t="shared" si="489"/>
        <v>0</v>
      </c>
      <c r="AP136" s="3">
        <f t="shared" si="489"/>
        <v>0</v>
      </c>
      <c r="AQ136" s="80"/>
      <c r="AR136" s="80"/>
      <c r="AS136" s="80">
        <f t="shared" si="442"/>
        <v>0</v>
      </c>
      <c r="AT136" s="100"/>
    </row>
    <row r="137" spans="1:46" x14ac:dyDescent="0.2">
      <c r="A137" s="20" t="s">
        <v>33</v>
      </c>
      <c r="B137" s="3"/>
      <c r="C137" s="14"/>
      <c r="D137" s="13">
        <f t="shared" si="422"/>
        <v>0</v>
      </c>
      <c r="E137" s="13"/>
      <c r="F137" s="13"/>
      <c r="G137" s="83">
        <f t="shared" si="484"/>
        <v>0</v>
      </c>
      <c r="H137" s="83">
        <f t="shared" si="485"/>
        <v>0</v>
      </c>
      <c r="I137" s="83">
        <f t="shared" si="486"/>
        <v>0</v>
      </c>
      <c r="J137" s="80"/>
      <c r="K137" s="80"/>
      <c r="L137" s="80">
        <f t="shared" si="477"/>
        <v>0</v>
      </c>
      <c r="M137" s="80">
        <f t="shared" si="478"/>
        <v>0</v>
      </c>
      <c r="N137" s="80">
        <f t="shared" si="487"/>
        <v>0</v>
      </c>
      <c r="O137" s="80"/>
      <c r="P137" s="80"/>
      <c r="Q137" s="80">
        <f t="shared" si="480"/>
        <v>0</v>
      </c>
      <c r="R137" s="80">
        <f t="shared" si="481"/>
        <v>0</v>
      </c>
      <c r="S137" s="80">
        <f t="shared" si="482"/>
        <v>0</v>
      </c>
      <c r="T137" s="80"/>
      <c r="U137" s="80"/>
      <c r="V137" s="80">
        <f t="shared" si="483"/>
        <v>0</v>
      </c>
      <c r="W137" s="100"/>
      <c r="X137" t="s">
        <v>70</v>
      </c>
      <c r="Y137" s="64"/>
      <c r="Z137" s="2"/>
      <c r="AA137" s="27">
        <f>SUM(Y137:Z137)</f>
        <v>0</v>
      </c>
      <c r="AB137" s="12"/>
      <c r="AC137" s="1"/>
      <c r="AD137" s="2">
        <f t="shared" ref="AD137" si="490">+Y137+AB137</f>
        <v>0</v>
      </c>
      <c r="AE137" s="2">
        <f t="shared" ref="AE137" si="491">+Z137+AC137</f>
        <v>0</v>
      </c>
      <c r="AF137" s="2">
        <f t="shared" ref="AF137" si="492">+AD137+AE137</f>
        <v>0</v>
      </c>
      <c r="AG137" s="1"/>
      <c r="AH137" s="1"/>
      <c r="AI137" s="2">
        <f t="shared" ref="AI137" si="493">+AD137+AG137</f>
        <v>0</v>
      </c>
      <c r="AJ137" s="2">
        <f t="shared" ref="AJ137" si="494">+AE137+AH137</f>
        <v>0</v>
      </c>
      <c r="AK137" s="2">
        <f t="shared" ref="AK137" si="495">+AI137+AJ137</f>
        <v>0</v>
      </c>
      <c r="AL137" s="1"/>
      <c r="AM137" s="1"/>
      <c r="AN137" s="2">
        <f t="shared" ref="AN137:AN141" si="496">+AI137+AL137</f>
        <v>0</v>
      </c>
      <c r="AO137" s="2">
        <f t="shared" ref="AO137:AO141" si="497">+AJ137+AM137</f>
        <v>0</v>
      </c>
      <c r="AP137" s="2">
        <f t="shared" ref="AP137:AP141" si="498">+AN137+AO137</f>
        <v>0</v>
      </c>
      <c r="AQ137" s="80"/>
      <c r="AR137" s="80"/>
      <c r="AS137" s="80">
        <f t="shared" si="442"/>
        <v>0</v>
      </c>
      <c r="AT137" s="100"/>
    </row>
    <row r="138" spans="1:46" x14ac:dyDescent="0.2">
      <c r="A138" s="20" t="s">
        <v>34</v>
      </c>
      <c r="B138" s="13"/>
      <c r="C138" s="29"/>
      <c r="D138" s="13">
        <f t="shared" si="422"/>
        <v>0</v>
      </c>
      <c r="E138" s="13"/>
      <c r="F138" s="13"/>
      <c r="G138" s="83">
        <f t="shared" si="484"/>
        <v>0</v>
      </c>
      <c r="H138" s="83">
        <f t="shared" si="485"/>
        <v>0</v>
      </c>
      <c r="I138" s="83">
        <f t="shared" si="486"/>
        <v>0</v>
      </c>
      <c r="J138" s="80"/>
      <c r="K138" s="80"/>
      <c r="L138" s="80">
        <f t="shared" si="477"/>
        <v>0</v>
      </c>
      <c r="M138" s="80">
        <f t="shared" si="478"/>
        <v>0</v>
      </c>
      <c r="N138" s="80">
        <f t="shared" si="487"/>
        <v>0</v>
      </c>
      <c r="O138" s="80"/>
      <c r="P138" s="80"/>
      <c r="Q138" s="80">
        <f t="shared" si="480"/>
        <v>0</v>
      </c>
      <c r="R138" s="80">
        <f t="shared" si="481"/>
        <v>0</v>
      </c>
      <c r="S138" s="80">
        <f t="shared" si="482"/>
        <v>0</v>
      </c>
      <c r="T138" s="80"/>
      <c r="U138" s="80"/>
      <c r="V138" s="80">
        <f t="shared" si="483"/>
        <v>0</v>
      </c>
      <c r="W138" s="100"/>
      <c r="X138" t="s">
        <v>53</v>
      </c>
      <c r="Y138" s="64"/>
      <c r="Z138" s="2"/>
      <c r="AA138" s="27"/>
      <c r="AB138" s="12"/>
      <c r="AC138" s="1"/>
      <c r="AD138" s="2">
        <f t="shared" ref="AD138:AD141" si="499">+Y138+AB138</f>
        <v>0</v>
      </c>
      <c r="AE138" s="2">
        <f t="shared" ref="AE138:AE141" si="500">+Z138+AC138</f>
        <v>0</v>
      </c>
      <c r="AF138" s="2">
        <f t="shared" ref="AF138:AF141" si="501">+AD138+AE138</f>
        <v>0</v>
      </c>
      <c r="AG138" s="1"/>
      <c r="AH138" s="1"/>
      <c r="AI138" s="2">
        <f t="shared" ref="AI138:AI141" si="502">+AD138+AG138</f>
        <v>0</v>
      </c>
      <c r="AJ138" s="2">
        <f t="shared" ref="AJ138:AJ141" si="503">+AE138+AH138</f>
        <v>0</v>
      </c>
      <c r="AK138" s="2">
        <f t="shared" ref="AK138:AK141" si="504">+AI138+AJ138</f>
        <v>0</v>
      </c>
      <c r="AL138" s="1"/>
      <c r="AM138" s="1"/>
      <c r="AN138" s="2">
        <f t="shared" si="496"/>
        <v>0</v>
      </c>
      <c r="AO138" s="2">
        <f t="shared" si="497"/>
        <v>0</v>
      </c>
      <c r="AP138" s="2">
        <f t="shared" si="498"/>
        <v>0</v>
      </c>
      <c r="AQ138" s="80"/>
      <c r="AR138" s="80"/>
      <c r="AS138" s="80">
        <f t="shared" si="442"/>
        <v>0</v>
      </c>
      <c r="AT138" s="100"/>
    </row>
    <row r="139" spans="1:46" x14ac:dyDescent="0.2">
      <c r="A139" s="20" t="s">
        <v>35</v>
      </c>
      <c r="B139" s="2"/>
      <c r="C139" s="25"/>
      <c r="D139" s="13">
        <f t="shared" si="422"/>
        <v>0</v>
      </c>
      <c r="E139" s="13"/>
      <c r="F139" s="13"/>
      <c r="G139" s="83">
        <f t="shared" si="484"/>
        <v>0</v>
      </c>
      <c r="H139" s="83">
        <f t="shared" si="485"/>
        <v>0</v>
      </c>
      <c r="I139" s="83">
        <f t="shared" si="486"/>
        <v>0</v>
      </c>
      <c r="J139" s="80"/>
      <c r="K139" s="80"/>
      <c r="L139" s="80">
        <f t="shared" si="477"/>
        <v>0</v>
      </c>
      <c r="M139" s="80">
        <f t="shared" si="478"/>
        <v>0</v>
      </c>
      <c r="N139" s="80">
        <f t="shared" si="487"/>
        <v>0</v>
      </c>
      <c r="O139" s="80"/>
      <c r="P139" s="80"/>
      <c r="Q139" s="80">
        <f t="shared" si="480"/>
        <v>0</v>
      </c>
      <c r="R139" s="80">
        <f t="shared" si="481"/>
        <v>0</v>
      </c>
      <c r="S139" s="80">
        <f t="shared" si="482"/>
        <v>0</v>
      </c>
      <c r="T139" s="80"/>
      <c r="U139" s="80"/>
      <c r="V139" s="80">
        <f t="shared" si="483"/>
        <v>0</v>
      </c>
      <c r="W139" s="100"/>
      <c r="X139" t="s">
        <v>65</v>
      </c>
      <c r="Y139" s="44"/>
      <c r="Z139" s="13"/>
      <c r="AA139" s="27"/>
      <c r="AB139" s="12"/>
      <c r="AC139" s="1"/>
      <c r="AD139" s="2">
        <f t="shared" si="499"/>
        <v>0</v>
      </c>
      <c r="AE139" s="2">
        <f t="shared" si="500"/>
        <v>0</v>
      </c>
      <c r="AF139" s="2">
        <f t="shared" si="501"/>
        <v>0</v>
      </c>
      <c r="AG139" s="1"/>
      <c r="AH139" s="1"/>
      <c r="AI139" s="2">
        <f t="shared" si="502"/>
        <v>0</v>
      </c>
      <c r="AJ139" s="2">
        <f t="shared" si="503"/>
        <v>0</v>
      </c>
      <c r="AK139" s="2">
        <f t="shared" si="504"/>
        <v>0</v>
      </c>
      <c r="AL139" s="1"/>
      <c r="AM139" s="1"/>
      <c r="AN139" s="2">
        <f t="shared" si="496"/>
        <v>0</v>
      </c>
      <c r="AO139" s="2">
        <f t="shared" si="497"/>
        <v>0</v>
      </c>
      <c r="AP139" s="2">
        <f t="shared" si="498"/>
        <v>0</v>
      </c>
      <c r="AQ139" s="80"/>
      <c r="AR139" s="80"/>
      <c r="AS139" s="80">
        <f t="shared" si="442"/>
        <v>0</v>
      </c>
      <c r="AT139" s="100"/>
    </row>
    <row r="140" spans="1:46" x14ac:dyDescent="0.2">
      <c r="A140" s="20" t="s">
        <v>8</v>
      </c>
      <c r="B140" s="2"/>
      <c r="C140" s="25"/>
      <c r="D140" s="13">
        <f t="shared" si="422"/>
        <v>0</v>
      </c>
      <c r="E140" s="13"/>
      <c r="F140" s="13"/>
      <c r="G140" s="83">
        <f t="shared" si="484"/>
        <v>0</v>
      </c>
      <c r="H140" s="83">
        <f t="shared" si="485"/>
        <v>0</v>
      </c>
      <c r="I140" s="83">
        <f t="shared" si="486"/>
        <v>0</v>
      </c>
      <c r="J140" s="80"/>
      <c r="K140" s="80"/>
      <c r="L140" s="80">
        <f t="shared" si="477"/>
        <v>0</v>
      </c>
      <c r="M140" s="80">
        <f t="shared" si="478"/>
        <v>0</v>
      </c>
      <c r="N140" s="80">
        <f t="shared" si="487"/>
        <v>0</v>
      </c>
      <c r="O140" s="80"/>
      <c r="P140" s="80"/>
      <c r="Q140" s="80">
        <f t="shared" si="480"/>
        <v>0</v>
      </c>
      <c r="R140" s="80">
        <f t="shared" si="481"/>
        <v>0</v>
      </c>
      <c r="S140" s="80">
        <f t="shared" si="482"/>
        <v>0</v>
      </c>
      <c r="T140" s="80"/>
      <c r="U140" s="80"/>
      <c r="V140" s="80">
        <f t="shared" si="483"/>
        <v>0</v>
      </c>
      <c r="W140" s="100"/>
      <c r="X140" t="s">
        <v>54</v>
      </c>
      <c r="Y140" s="8"/>
      <c r="Z140" s="3"/>
      <c r="AA140" s="12"/>
      <c r="AB140" s="12"/>
      <c r="AC140" s="1"/>
      <c r="AD140" s="2">
        <f t="shared" si="499"/>
        <v>0</v>
      </c>
      <c r="AE140" s="2">
        <f t="shared" si="500"/>
        <v>0</v>
      </c>
      <c r="AF140" s="2">
        <f t="shared" si="501"/>
        <v>0</v>
      </c>
      <c r="AG140" s="1"/>
      <c r="AH140" s="1"/>
      <c r="AI140" s="2">
        <f t="shared" si="502"/>
        <v>0</v>
      </c>
      <c r="AJ140" s="2">
        <f t="shared" si="503"/>
        <v>0</v>
      </c>
      <c r="AK140" s="2">
        <f t="shared" si="504"/>
        <v>0</v>
      </c>
      <c r="AL140" s="1"/>
      <c r="AM140" s="1"/>
      <c r="AN140" s="2">
        <f t="shared" si="496"/>
        <v>0</v>
      </c>
      <c r="AO140" s="2">
        <f t="shared" si="497"/>
        <v>0</v>
      </c>
      <c r="AP140" s="2">
        <f t="shared" si="498"/>
        <v>0</v>
      </c>
      <c r="AQ140" s="80"/>
      <c r="AR140" s="80"/>
      <c r="AS140" s="80">
        <f t="shared" si="442"/>
        <v>0</v>
      </c>
      <c r="AT140" s="100"/>
    </row>
    <row r="141" spans="1:46" x14ac:dyDescent="0.2">
      <c r="A141" s="20" t="s">
        <v>36</v>
      </c>
      <c r="B141" s="2"/>
      <c r="C141" s="25"/>
      <c r="D141" s="13">
        <f t="shared" si="422"/>
        <v>0</v>
      </c>
      <c r="E141" s="13"/>
      <c r="F141" s="13"/>
      <c r="G141" s="83">
        <f t="shared" si="484"/>
        <v>0</v>
      </c>
      <c r="H141" s="83">
        <f t="shared" si="485"/>
        <v>0</v>
      </c>
      <c r="I141" s="83">
        <f t="shared" si="486"/>
        <v>0</v>
      </c>
      <c r="J141" s="80"/>
      <c r="K141" s="80"/>
      <c r="L141" s="80">
        <f t="shared" si="477"/>
        <v>0</v>
      </c>
      <c r="M141" s="80">
        <f t="shared" si="478"/>
        <v>0</v>
      </c>
      <c r="N141" s="80">
        <f t="shared" si="487"/>
        <v>0</v>
      </c>
      <c r="O141" s="80"/>
      <c r="P141" s="80"/>
      <c r="Q141" s="80">
        <f t="shared" si="480"/>
        <v>0</v>
      </c>
      <c r="R141" s="80">
        <f t="shared" si="481"/>
        <v>0</v>
      </c>
      <c r="S141" s="80">
        <f t="shared" si="482"/>
        <v>0</v>
      </c>
      <c r="T141" s="80"/>
      <c r="U141" s="80"/>
      <c r="V141" s="80">
        <f t="shared" si="483"/>
        <v>0</v>
      </c>
      <c r="W141" s="100"/>
      <c r="X141" t="s">
        <v>79</v>
      </c>
      <c r="Y141" s="8"/>
      <c r="Z141" s="3"/>
      <c r="AA141" s="12"/>
      <c r="AB141" s="12"/>
      <c r="AC141" s="1"/>
      <c r="AD141" s="2">
        <f t="shared" si="499"/>
        <v>0</v>
      </c>
      <c r="AE141" s="2">
        <f t="shared" si="500"/>
        <v>0</v>
      </c>
      <c r="AF141" s="2">
        <f t="shared" si="501"/>
        <v>0</v>
      </c>
      <c r="AG141" s="1"/>
      <c r="AH141" s="1"/>
      <c r="AI141" s="2">
        <f t="shared" si="502"/>
        <v>0</v>
      </c>
      <c r="AJ141" s="2">
        <f t="shared" si="503"/>
        <v>0</v>
      </c>
      <c r="AK141" s="2">
        <f t="shared" si="504"/>
        <v>0</v>
      </c>
      <c r="AL141" s="1"/>
      <c r="AM141" s="1"/>
      <c r="AN141" s="2">
        <f t="shared" si="496"/>
        <v>0</v>
      </c>
      <c r="AO141" s="2">
        <f t="shared" si="497"/>
        <v>0</v>
      </c>
      <c r="AP141" s="2">
        <f t="shared" si="498"/>
        <v>0</v>
      </c>
      <c r="AQ141" s="80"/>
      <c r="AR141" s="80"/>
      <c r="AS141" s="80">
        <f t="shared" si="442"/>
        <v>0</v>
      </c>
      <c r="AT141" s="100"/>
    </row>
    <row r="142" spans="1:46" x14ac:dyDescent="0.2">
      <c r="A142" s="20" t="s">
        <v>7</v>
      </c>
      <c r="B142" s="2"/>
      <c r="C142" s="25"/>
      <c r="D142" s="13">
        <f t="shared" si="422"/>
        <v>0</v>
      </c>
      <c r="E142" s="13"/>
      <c r="F142" s="13"/>
      <c r="G142" s="83">
        <f t="shared" si="484"/>
        <v>0</v>
      </c>
      <c r="H142" s="83">
        <f t="shared" si="485"/>
        <v>0</v>
      </c>
      <c r="I142" s="83">
        <f t="shared" si="486"/>
        <v>0</v>
      </c>
      <c r="J142" s="80"/>
      <c r="K142" s="80"/>
      <c r="L142" s="80">
        <f t="shared" si="477"/>
        <v>0</v>
      </c>
      <c r="M142" s="80">
        <f t="shared" si="478"/>
        <v>0</v>
      </c>
      <c r="N142" s="80">
        <f t="shared" si="487"/>
        <v>0</v>
      </c>
      <c r="O142" s="80"/>
      <c r="P142" s="80"/>
      <c r="Q142" s="80">
        <f t="shared" si="480"/>
        <v>0</v>
      </c>
      <c r="R142" s="80">
        <f t="shared" si="481"/>
        <v>0</v>
      </c>
      <c r="S142" s="80">
        <f t="shared" si="482"/>
        <v>0</v>
      </c>
      <c r="T142" s="80"/>
      <c r="U142" s="80"/>
      <c r="V142" s="80">
        <f t="shared" si="483"/>
        <v>0</v>
      </c>
      <c r="W142" s="100"/>
      <c r="Y142" s="20"/>
      <c r="Z142" s="1"/>
      <c r="AA142" s="48"/>
      <c r="AB142" s="12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80"/>
      <c r="AR142" s="80"/>
      <c r="AS142" s="80">
        <f t="shared" si="442"/>
        <v>0</v>
      </c>
      <c r="AT142" s="100"/>
    </row>
    <row r="143" spans="1:46" x14ac:dyDescent="0.2">
      <c r="A143" s="1" t="s">
        <v>62</v>
      </c>
      <c r="B143" s="2"/>
      <c r="C143" s="25"/>
      <c r="D143" s="13">
        <f t="shared" si="422"/>
        <v>0</v>
      </c>
      <c r="E143" s="13"/>
      <c r="F143" s="13"/>
      <c r="G143" s="83">
        <f t="shared" si="484"/>
        <v>0</v>
      </c>
      <c r="H143" s="83">
        <f t="shared" si="485"/>
        <v>0</v>
      </c>
      <c r="I143" s="83">
        <f t="shared" si="486"/>
        <v>0</v>
      </c>
      <c r="J143" s="80"/>
      <c r="K143" s="80"/>
      <c r="L143" s="80">
        <f t="shared" si="477"/>
        <v>0</v>
      </c>
      <c r="M143" s="80">
        <f t="shared" si="478"/>
        <v>0</v>
      </c>
      <c r="N143" s="80">
        <f t="shared" si="487"/>
        <v>0</v>
      </c>
      <c r="O143" s="80"/>
      <c r="P143" s="80"/>
      <c r="Q143" s="80">
        <f t="shared" si="480"/>
        <v>0</v>
      </c>
      <c r="R143" s="80">
        <f t="shared" si="481"/>
        <v>0</v>
      </c>
      <c r="S143" s="80">
        <f t="shared" si="482"/>
        <v>0</v>
      </c>
      <c r="T143" s="80"/>
      <c r="U143" s="80"/>
      <c r="V143" s="80">
        <f t="shared" si="483"/>
        <v>0</v>
      </c>
      <c r="W143" s="100"/>
      <c r="X143" s="40" t="s">
        <v>4</v>
      </c>
      <c r="Y143" s="8">
        <v>13578</v>
      </c>
      <c r="Z143" s="3"/>
      <c r="AA143" s="12">
        <f>SUM(Y143:Z143)</f>
        <v>13578</v>
      </c>
      <c r="AB143" s="12">
        <v>737</v>
      </c>
      <c r="AC143" s="1"/>
      <c r="AD143" s="3">
        <f>+Y143+AB143</f>
        <v>14315</v>
      </c>
      <c r="AE143" s="3">
        <f>+Z143+AC143</f>
        <v>0</v>
      </c>
      <c r="AF143" s="3">
        <f>+AD143+AE143</f>
        <v>14315</v>
      </c>
      <c r="AG143" s="3">
        <v>980</v>
      </c>
      <c r="AH143" s="1"/>
      <c r="AI143" s="3">
        <f t="shared" ref="AI143" si="505">+AD143+AG143</f>
        <v>15295</v>
      </c>
      <c r="AJ143" s="3">
        <f t="shared" ref="AJ143" si="506">+AE143+AH143</f>
        <v>0</v>
      </c>
      <c r="AK143" s="3">
        <f t="shared" ref="AK143" si="507">+AI143+AJ143</f>
        <v>15295</v>
      </c>
      <c r="AL143" s="3">
        <v>-7400</v>
      </c>
      <c r="AM143" s="1"/>
      <c r="AN143" s="3">
        <f t="shared" ref="AN143" si="508">+AI143+AL143</f>
        <v>7895</v>
      </c>
      <c r="AO143" s="3">
        <f t="shared" ref="AO143" si="509">+AJ143+AM143</f>
        <v>0</v>
      </c>
      <c r="AP143" s="3">
        <f t="shared" ref="AP143" si="510">+AN143+AO143</f>
        <v>7895</v>
      </c>
      <c r="AQ143" s="3">
        <v>7739</v>
      </c>
      <c r="AR143" s="3"/>
      <c r="AS143" s="3">
        <f t="shared" si="442"/>
        <v>7739</v>
      </c>
      <c r="AT143" s="98">
        <f t="shared" si="443"/>
        <v>98.024065864471183</v>
      </c>
    </row>
    <row r="144" spans="1:46" x14ac:dyDescent="0.2">
      <c r="A144" s="1"/>
      <c r="B144" s="2"/>
      <c r="C144" s="25"/>
      <c r="D144" s="13"/>
      <c r="E144" s="13"/>
      <c r="F144" s="13"/>
      <c r="G144" s="27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00"/>
      <c r="X144" s="74" t="s">
        <v>55</v>
      </c>
      <c r="Y144" s="44"/>
      <c r="Z144" s="13"/>
      <c r="AA144" s="27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3"/>
      <c r="AR144" s="13"/>
      <c r="AS144" s="80">
        <f t="shared" si="442"/>
        <v>0</v>
      </c>
      <c r="AT144" s="100"/>
    </row>
    <row r="145" spans="1:46" x14ac:dyDescent="0.2">
      <c r="A145" s="36" t="s">
        <v>37</v>
      </c>
      <c r="B145" s="3">
        <f>SUM(B146:B155)</f>
        <v>26039</v>
      </c>
      <c r="C145" s="14">
        <f>SUM(C146:C155)</f>
        <v>0</v>
      </c>
      <c r="D145" s="3">
        <f>SUM(D146:D155)</f>
        <v>26039</v>
      </c>
      <c r="E145" s="3">
        <f t="shared" ref="E145:N145" si="511">SUM(E146:E155)</f>
        <v>0</v>
      </c>
      <c r="F145" s="3">
        <f t="shared" si="511"/>
        <v>0</v>
      </c>
      <c r="G145" s="12">
        <f t="shared" si="511"/>
        <v>26039</v>
      </c>
      <c r="H145" s="3">
        <f t="shared" si="511"/>
        <v>0</v>
      </c>
      <c r="I145" s="3">
        <f t="shared" si="511"/>
        <v>26039</v>
      </c>
      <c r="J145" s="3">
        <f t="shared" si="511"/>
        <v>0</v>
      </c>
      <c r="K145" s="3">
        <f t="shared" si="511"/>
        <v>0</v>
      </c>
      <c r="L145" s="3">
        <f t="shared" si="511"/>
        <v>26039</v>
      </c>
      <c r="M145" s="3">
        <f t="shared" si="511"/>
        <v>0</v>
      </c>
      <c r="N145" s="3">
        <f t="shared" si="511"/>
        <v>26039</v>
      </c>
      <c r="O145" s="3">
        <f t="shared" ref="O145:V145" si="512">SUM(O146:O155)</f>
        <v>-6217</v>
      </c>
      <c r="P145" s="3">
        <f t="shared" si="512"/>
        <v>0</v>
      </c>
      <c r="Q145" s="3">
        <f t="shared" si="512"/>
        <v>19822</v>
      </c>
      <c r="R145" s="3">
        <f t="shared" si="512"/>
        <v>0</v>
      </c>
      <c r="S145" s="3">
        <f t="shared" si="512"/>
        <v>19822</v>
      </c>
      <c r="T145" s="3">
        <f t="shared" si="512"/>
        <v>19804</v>
      </c>
      <c r="U145" s="3">
        <f t="shared" si="512"/>
        <v>0</v>
      </c>
      <c r="V145" s="3">
        <f t="shared" si="512"/>
        <v>19804</v>
      </c>
      <c r="W145" s="98">
        <f t="shared" si="435"/>
        <v>99.909191807083047</v>
      </c>
      <c r="Y145" s="8"/>
      <c r="Z145" s="3"/>
      <c r="AA145" s="12"/>
      <c r="AB145" s="1"/>
      <c r="AC145" s="1"/>
      <c r="AD145" s="3"/>
      <c r="AE145" s="3"/>
      <c r="AF145" s="3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3"/>
      <c r="AR145" s="3"/>
      <c r="AS145" s="80">
        <f t="shared" si="442"/>
        <v>0</v>
      </c>
      <c r="AT145" s="98"/>
    </row>
    <row r="146" spans="1:46" x14ac:dyDescent="0.2">
      <c r="A146" s="1" t="s">
        <v>38</v>
      </c>
      <c r="B146" s="2"/>
      <c r="C146" s="25"/>
      <c r="D146" s="13">
        <f t="shared" si="422"/>
        <v>0</v>
      </c>
      <c r="E146" s="13"/>
      <c r="F146" s="13"/>
      <c r="G146" s="83">
        <f t="shared" ref="G146" si="513">+B146+E146</f>
        <v>0</v>
      </c>
      <c r="H146" s="83">
        <f t="shared" ref="H146" si="514">+C146+F146</f>
        <v>0</v>
      </c>
      <c r="I146" s="83">
        <f t="shared" ref="I146" si="515">+G146+H146</f>
        <v>0</v>
      </c>
      <c r="J146" s="80"/>
      <c r="K146" s="80"/>
      <c r="L146" s="80">
        <f t="shared" ref="L146:L155" si="516">+G146+J146</f>
        <v>0</v>
      </c>
      <c r="M146" s="80">
        <f t="shared" ref="M146:M155" si="517">+H146+K146</f>
        <v>0</v>
      </c>
      <c r="N146" s="80">
        <f t="shared" ref="N146" si="518">+L146+M146</f>
        <v>0</v>
      </c>
      <c r="O146" s="80"/>
      <c r="P146" s="80"/>
      <c r="Q146" s="80">
        <f t="shared" ref="Q146:Q155" si="519">+L146+O146</f>
        <v>0</v>
      </c>
      <c r="R146" s="80">
        <f t="shared" ref="R146:R155" si="520">+M146+P146</f>
        <v>0</v>
      </c>
      <c r="S146" s="80">
        <f t="shared" ref="S146:S155" si="521">+Q146+R146</f>
        <v>0</v>
      </c>
      <c r="T146" s="80"/>
      <c r="U146" s="80"/>
      <c r="V146" s="80">
        <f t="shared" ref="V146:V155" si="522">+T146+U146</f>
        <v>0</v>
      </c>
      <c r="W146" s="100"/>
      <c r="X146" s="40" t="s">
        <v>3</v>
      </c>
      <c r="Y146" s="8"/>
      <c r="Z146" s="3"/>
      <c r="AA146" s="12">
        <f>SUM(Y146:Z146)</f>
        <v>0</v>
      </c>
      <c r="AB146" s="1"/>
      <c r="AC146" s="1"/>
      <c r="AD146" s="3">
        <f>+Y146+AB146</f>
        <v>0</v>
      </c>
      <c r="AE146" s="3">
        <f>+Z146+AC146</f>
        <v>0</v>
      </c>
      <c r="AF146" s="3">
        <f>+AD146+AE146</f>
        <v>0</v>
      </c>
      <c r="AG146" s="1"/>
      <c r="AH146" s="1"/>
      <c r="AI146" s="3">
        <f t="shared" ref="AI146" si="523">+AD146+AG146</f>
        <v>0</v>
      </c>
      <c r="AJ146" s="3">
        <f t="shared" ref="AJ146" si="524">+AE146+AH146</f>
        <v>0</v>
      </c>
      <c r="AK146" s="3">
        <f t="shared" ref="AK146" si="525">+AI146+AJ146</f>
        <v>0</v>
      </c>
      <c r="AL146" s="1"/>
      <c r="AM146" s="1"/>
      <c r="AN146" s="3">
        <f t="shared" ref="AN146" si="526">+AI146+AL146</f>
        <v>0</v>
      </c>
      <c r="AO146" s="3">
        <f t="shared" ref="AO146" si="527">+AJ146+AM146</f>
        <v>0</v>
      </c>
      <c r="AP146" s="3">
        <f t="shared" ref="AP146" si="528">+AN146+AO146</f>
        <v>0</v>
      </c>
      <c r="AQ146" s="80"/>
      <c r="AR146" s="80"/>
      <c r="AS146" s="80">
        <f t="shared" si="442"/>
        <v>0</v>
      </c>
      <c r="AT146" s="100"/>
    </row>
    <row r="147" spans="1:46" x14ac:dyDescent="0.2">
      <c r="A147" s="1" t="s">
        <v>6</v>
      </c>
      <c r="B147" s="2">
        <v>180</v>
      </c>
      <c r="C147" s="25"/>
      <c r="D147" s="13">
        <f>SUM(B147:C147)</f>
        <v>180</v>
      </c>
      <c r="E147" s="13"/>
      <c r="F147" s="13"/>
      <c r="G147" s="83">
        <f t="shared" ref="G147:G155" si="529">+B147+E147</f>
        <v>180</v>
      </c>
      <c r="H147" s="83">
        <f t="shared" ref="H147:H155" si="530">+C147+F147</f>
        <v>0</v>
      </c>
      <c r="I147" s="83">
        <f t="shared" ref="I147:I155" si="531">+G147+H147</f>
        <v>180</v>
      </c>
      <c r="J147" s="80"/>
      <c r="K147" s="80"/>
      <c r="L147" s="80">
        <f t="shared" si="516"/>
        <v>180</v>
      </c>
      <c r="M147" s="80">
        <f t="shared" si="517"/>
        <v>0</v>
      </c>
      <c r="N147" s="80">
        <f t="shared" ref="N147:N155" si="532">+L147+M147</f>
        <v>180</v>
      </c>
      <c r="O147" s="80">
        <v>137</v>
      </c>
      <c r="P147" s="80"/>
      <c r="Q147" s="80">
        <f t="shared" si="519"/>
        <v>317</v>
      </c>
      <c r="R147" s="80">
        <f t="shared" si="520"/>
        <v>0</v>
      </c>
      <c r="S147" s="80">
        <f t="shared" si="521"/>
        <v>317</v>
      </c>
      <c r="T147" s="80">
        <v>317</v>
      </c>
      <c r="U147" s="80"/>
      <c r="V147" s="80">
        <f t="shared" si="522"/>
        <v>317</v>
      </c>
      <c r="W147" s="100">
        <f t="shared" si="435"/>
        <v>100</v>
      </c>
      <c r="Y147" s="20"/>
      <c r="Z147" s="1"/>
      <c r="AA147" s="48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80"/>
      <c r="AR147" s="80"/>
      <c r="AS147" s="80">
        <f t="shared" si="442"/>
        <v>0</v>
      </c>
      <c r="AT147" s="100"/>
    </row>
    <row r="148" spans="1:46" x14ac:dyDescent="0.2">
      <c r="A148" s="1" t="s">
        <v>39</v>
      </c>
      <c r="B148" s="2">
        <v>17887</v>
      </c>
      <c r="C148" s="25"/>
      <c r="D148" s="13">
        <f t="shared" ref="D148:D165" si="533">SUM(B148:C148)</f>
        <v>17887</v>
      </c>
      <c r="E148" s="13"/>
      <c r="F148" s="13"/>
      <c r="G148" s="83">
        <f t="shared" si="529"/>
        <v>17887</v>
      </c>
      <c r="H148" s="83">
        <f t="shared" si="530"/>
        <v>0</v>
      </c>
      <c r="I148" s="83">
        <f t="shared" si="531"/>
        <v>17887</v>
      </c>
      <c r="J148" s="80"/>
      <c r="K148" s="80"/>
      <c r="L148" s="80">
        <f t="shared" si="516"/>
        <v>17887</v>
      </c>
      <c r="M148" s="80">
        <f t="shared" si="517"/>
        <v>0</v>
      </c>
      <c r="N148" s="80">
        <f t="shared" si="532"/>
        <v>17887</v>
      </c>
      <c r="O148" s="80">
        <v>-2868</v>
      </c>
      <c r="P148" s="80"/>
      <c r="Q148" s="80">
        <f t="shared" si="519"/>
        <v>15019</v>
      </c>
      <c r="R148" s="80">
        <f t="shared" si="520"/>
        <v>0</v>
      </c>
      <c r="S148" s="80">
        <f t="shared" si="521"/>
        <v>15019</v>
      </c>
      <c r="T148" s="80">
        <v>15018</v>
      </c>
      <c r="U148" s="80"/>
      <c r="V148" s="80">
        <f t="shared" si="522"/>
        <v>15018</v>
      </c>
      <c r="W148" s="100">
        <f t="shared" si="435"/>
        <v>99.993341767095018</v>
      </c>
      <c r="X148" s="40" t="s">
        <v>27</v>
      </c>
      <c r="Y148" s="8"/>
      <c r="Z148" s="3"/>
      <c r="AA148" s="12">
        <f>SUM(AA149:AA151)</f>
        <v>0</v>
      </c>
      <c r="AB148" s="12">
        <f t="shared" ref="AB148:AK148" si="534">SUM(AB149:AB151)</f>
        <v>0</v>
      </c>
      <c r="AC148" s="12">
        <f t="shared" si="534"/>
        <v>0</v>
      </c>
      <c r="AD148" s="12">
        <f t="shared" si="534"/>
        <v>0</v>
      </c>
      <c r="AE148" s="12">
        <f t="shared" si="534"/>
        <v>0</v>
      </c>
      <c r="AF148" s="12">
        <f t="shared" si="534"/>
        <v>0</v>
      </c>
      <c r="AG148" s="12">
        <f t="shared" si="534"/>
        <v>0</v>
      </c>
      <c r="AH148" s="12">
        <f t="shared" si="534"/>
        <v>0</v>
      </c>
      <c r="AI148" s="12">
        <f t="shared" si="534"/>
        <v>0</v>
      </c>
      <c r="AJ148" s="12">
        <f t="shared" si="534"/>
        <v>0</v>
      </c>
      <c r="AK148" s="12">
        <f t="shared" si="534"/>
        <v>0</v>
      </c>
      <c r="AL148" s="12">
        <f t="shared" ref="AL148:AP148" si="535">SUM(AL149:AL151)</f>
        <v>0</v>
      </c>
      <c r="AM148" s="12">
        <f t="shared" si="535"/>
        <v>0</v>
      </c>
      <c r="AN148" s="12">
        <f t="shared" si="535"/>
        <v>0</v>
      </c>
      <c r="AO148" s="12">
        <f t="shared" si="535"/>
        <v>0</v>
      </c>
      <c r="AP148" s="12">
        <f t="shared" si="535"/>
        <v>0</v>
      </c>
      <c r="AQ148" s="80"/>
      <c r="AR148" s="80"/>
      <c r="AS148" s="80">
        <f t="shared" si="442"/>
        <v>0</v>
      </c>
      <c r="AT148" s="100"/>
    </row>
    <row r="149" spans="1:46" x14ac:dyDescent="0.2">
      <c r="A149" s="1" t="s">
        <v>40</v>
      </c>
      <c r="B149" s="2"/>
      <c r="C149" s="25"/>
      <c r="D149" s="13">
        <f t="shared" si="533"/>
        <v>0</v>
      </c>
      <c r="E149" s="44"/>
      <c r="F149" s="13"/>
      <c r="G149" s="83">
        <f t="shared" si="529"/>
        <v>0</v>
      </c>
      <c r="H149" s="83">
        <f t="shared" si="530"/>
        <v>0</v>
      </c>
      <c r="I149" s="83">
        <f t="shared" si="531"/>
        <v>0</v>
      </c>
      <c r="J149" s="80"/>
      <c r="K149" s="80"/>
      <c r="L149" s="80">
        <f t="shared" si="516"/>
        <v>0</v>
      </c>
      <c r="M149" s="80">
        <f t="shared" si="517"/>
        <v>0</v>
      </c>
      <c r="N149" s="80">
        <f t="shared" si="532"/>
        <v>0</v>
      </c>
      <c r="O149" s="80"/>
      <c r="P149" s="80"/>
      <c r="Q149" s="80">
        <f t="shared" si="519"/>
        <v>0</v>
      </c>
      <c r="R149" s="80">
        <f t="shared" si="520"/>
        <v>0</v>
      </c>
      <c r="S149" s="80">
        <f t="shared" si="521"/>
        <v>0</v>
      </c>
      <c r="T149" s="80"/>
      <c r="U149" s="80"/>
      <c r="V149" s="80">
        <f t="shared" si="522"/>
        <v>0</v>
      </c>
      <c r="W149" s="100"/>
      <c r="X149" t="s">
        <v>56</v>
      </c>
      <c r="Y149" s="44"/>
      <c r="Z149" s="13"/>
      <c r="AA149" s="27">
        <f>SUM(Y149:Z149)</f>
        <v>0</v>
      </c>
      <c r="AB149" s="1"/>
      <c r="AC149" s="1"/>
      <c r="AD149" s="2">
        <f t="shared" ref="AD149" si="536">+Y149+AB149</f>
        <v>0</v>
      </c>
      <c r="AE149" s="2">
        <f t="shared" ref="AE149" si="537">+Z149+AC149</f>
        <v>0</v>
      </c>
      <c r="AF149" s="2">
        <f t="shared" ref="AF149" si="538">+AD149+AE149</f>
        <v>0</v>
      </c>
      <c r="AG149" s="1"/>
      <c r="AH149" s="1"/>
      <c r="AI149" s="2">
        <f t="shared" ref="AI149" si="539">+AD149+AG149</f>
        <v>0</v>
      </c>
      <c r="AJ149" s="2">
        <f t="shared" ref="AJ149" si="540">+AE149+AH149</f>
        <v>0</v>
      </c>
      <c r="AK149" s="2">
        <f t="shared" ref="AK149" si="541">+AI149+AJ149</f>
        <v>0</v>
      </c>
      <c r="AL149" s="1"/>
      <c r="AM149" s="1"/>
      <c r="AN149" s="2">
        <f t="shared" ref="AN149:AN151" si="542">+AI149+AL149</f>
        <v>0</v>
      </c>
      <c r="AO149" s="2">
        <f t="shared" ref="AO149:AO151" si="543">+AJ149+AM149</f>
        <v>0</v>
      </c>
      <c r="AP149" s="2">
        <f t="shared" ref="AP149:AP151" si="544">+AN149+AO149</f>
        <v>0</v>
      </c>
      <c r="AQ149" s="80"/>
      <c r="AR149" s="80"/>
      <c r="AS149" s="80">
        <f t="shared" si="442"/>
        <v>0</v>
      </c>
      <c r="AT149" s="100"/>
    </row>
    <row r="150" spans="1:46" x14ac:dyDescent="0.2">
      <c r="A150" s="1" t="s">
        <v>41</v>
      </c>
      <c r="B150" s="2"/>
      <c r="C150" s="25"/>
      <c r="D150" s="13">
        <f t="shared" si="533"/>
        <v>0</v>
      </c>
      <c r="E150" s="44"/>
      <c r="F150" s="13"/>
      <c r="G150" s="83">
        <f t="shared" si="529"/>
        <v>0</v>
      </c>
      <c r="H150" s="83">
        <f t="shared" si="530"/>
        <v>0</v>
      </c>
      <c r="I150" s="83">
        <f t="shared" si="531"/>
        <v>0</v>
      </c>
      <c r="J150" s="80"/>
      <c r="K150" s="80"/>
      <c r="L150" s="80">
        <f t="shared" si="516"/>
        <v>0</v>
      </c>
      <c r="M150" s="80">
        <f t="shared" si="517"/>
        <v>0</v>
      </c>
      <c r="N150" s="80">
        <f t="shared" si="532"/>
        <v>0</v>
      </c>
      <c r="O150" s="80"/>
      <c r="P150" s="80"/>
      <c r="Q150" s="80">
        <f t="shared" si="519"/>
        <v>0</v>
      </c>
      <c r="R150" s="80">
        <f t="shared" si="520"/>
        <v>0</v>
      </c>
      <c r="S150" s="80">
        <f t="shared" si="521"/>
        <v>0</v>
      </c>
      <c r="T150" s="80"/>
      <c r="U150" s="80"/>
      <c r="V150" s="80">
        <f t="shared" si="522"/>
        <v>0</v>
      </c>
      <c r="W150" s="100"/>
      <c r="X150" t="s">
        <v>57</v>
      </c>
      <c r="Y150" s="8"/>
      <c r="Z150" s="3"/>
      <c r="AA150" s="27">
        <f>SUM(Y150:Z150)</f>
        <v>0</v>
      </c>
      <c r="AB150" s="1"/>
      <c r="AC150" s="1"/>
      <c r="AD150" s="2">
        <f t="shared" ref="AD150:AD151" si="545">+Y150+AB150</f>
        <v>0</v>
      </c>
      <c r="AE150" s="2">
        <f t="shared" ref="AE150:AE151" si="546">+Z150+AC150</f>
        <v>0</v>
      </c>
      <c r="AF150" s="2">
        <f t="shared" ref="AF150:AF151" si="547">+AD150+AE150</f>
        <v>0</v>
      </c>
      <c r="AG150" s="1"/>
      <c r="AH150" s="1"/>
      <c r="AI150" s="2">
        <f t="shared" ref="AI150:AI151" si="548">+AD150+AG150</f>
        <v>0</v>
      </c>
      <c r="AJ150" s="2">
        <f t="shared" ref="AJ150:AJ151" si="549">+AE150+AH150</f>
        <v>0</v>
      </c>
      <c r="AK150" s="2">
        <f t="shared" ref="AK150:AK151" si="550">+AI150+AJ150</f>
        <v>0</v>
      </c>
      <c r="AL150" s="1"/>
      <c r="AM150" s="1"/>
      <c r="AN150" s="2">
        <f t="shared" si="542"/>
        <v>0</v>
      </c>
      <c r="AO150" s="2">
        <f t="shared" si="543"/>
        <v>0</v>
      </c>
      <c r="AP150" s="2">
        <f t="shared" si="544"/>
        <v>0</v>
      </c>
      <c r="AQ150" s="80"/>
      <c r="AR150" s="80"/>
      <c r="AS150" s="80">
        <f t="shared" si="442"/>
        <v>0</v>
      </c>
      <c r="AT150" s="100"/>
    </row>
    <row r="151" spans="1:46" x14ac:dyDescent="0.2">
      <c r="A151" s="17" t="s">
        <v>42</v>
      </c>
      <c r="B151" s="13">
        <v>4829</v>
      </c>
      <c r="C151" s="29"/>
      <c r="D151" s="13">
        <f t="shared" si="533"/>
        <v>4829</v>
      </c>
      <c r="E151" s="44"/>
      <c r="F151" s="13"/>
      <c r="G151" s="83">
        <f t="shared" si="529"/>
        <v>4829</v>
      </c>
      <c r="H151" s="83">
        <f t="shared" si="530"/>
        <v>0</v>
      </c>
      <c r="I151" s="83">
        <f t="shared" si="531"/>
        <v>4829</v>
      </c>
      <c r="J151" s="80"/>
      <c r="K151" s="80"/>
      <c r="L151" s="80">
        <f t="shared" si="516"/>
        <v>4829</v>
      </c>
      <c r="M151" s="80">
        <f t="shared" si="517"/>
        <v>0</v>
      </c>
      <c r="N151" s="80">
        <f t="shared" si="532"/>
        <v>4829</v>
      </c>
      <c r="O151" s="80">
        <v>-2667</v>
      </c>
      <c r="P151" s="80"/>
      <c r="Q151" s="80">
        <f t="shared" si="519"/>
        <v>2162</v>
      </c>
      <c r="R151" s="80">
        <f t="shared" si="520"/>
        <v>0</v>
      </c>
      <c r="S151" s="80">
        <f t="shared" si="521"/>
        <v>2162</v>
      </c>
      <c r="T151" s="80">
        <v>4055</v>
      </c>
      <c r="U151" s="80"/>
      <c r="V151" s="80">
        <f t="shared" si="522"/>
        <v>4055</v>
      </c>
      <c r="W151" s="100">
        <f t="shared" si="435"/>
        <v>187.5578168362627</v>
      </c>
      <c r="X151" t="s">
        <v>78</v>
      </c>
      <c r="Y151" s="67"/>
      <c r="Z151" s="18"/>
      <c r="AA151" s="27">
        <f>SUM(Y151:Z151)</f>
        <v>0</v>
      </c>
      <c r="AB151" s="1"/>
      <c r="AC151" s="1"/>
      <c r="AD151" s="2">
        <f t="shared" si="545"/>
        <v>0</v>
      </c>
      <c r="AE151" s="2">
        <f t="shared" si="546"/>
        <v>0</v>
      </c>
      <c r="AF151" s="2">
        <f t="shared" si="547"/>
        <v>0</v>
      </c>
      <c r="AG151" s="1"/>
      <c r="AH151" s="1"/>
      <c r="AI151" s="2">
        <f t="shared" si="548"/>
        <v>0</v>
      </c>
      <c r="AJ151" s="2">
        <f t="shared" si="549"/>
        <v>0</v>
      </c>
      <c r="AK151" s="2">
        <f t="shared" si="550"/>
        <v>0</v>
      </c>
      <c r="AL151" s="1"/>
      <c r="AM151" s="1"/>
      <c r="AN151" s="2">
        <f t="shared" si="542"/>
        <v>0</v>
      </c>
      <c r="AO151" s="2">
        <f t="shared" si="543"/>
        <v>0</v>
      </c>
      <c r="AP151" s="2">
        <f t="shared" si="544"/>
        <v>0</v>
      </c>
      <c r="AQ151" s="80"/>
      <c r="AR151" s="80"/>
      <c r="AS151" s="80">
        <f t="shared" si="442"/>
        <v>0</v>
      </c>
      <c r="AT151" s="100"/>
    </row>
    <row r="152" spans="1:46" x14ac:dyDescent="0.2">
      <c r="A152" s="17" t="s">
        <v>43</v>
      </c>
      <c r="B152" s="13">
        <v>3143</v>
      </c>
      <c r="C152" s="29"/>
      <c r="D152" s="13">
        <f t="shared" si="533"/>
        <v>3143</v>
      </c>
      <c r="E152" s="44"/>
      <c r="F152" s="13"/>
      <c r="G152" s="83">
        <f t="shared" si="529"/>
        <v>3143</v>
      </c>
      <c r="H152" s="83">
        <f t="shared" si="530"/>
        <v>0</v>
      </c>
      <c r="I152" s="83">
        <f t="shared" si="531"/>
        <v>3143</v>
      </c>
      <c r="J152" s="80"/>
      <c r="K152" s="80"/>
      <c r="L152" s="80">
        <f t="shared" si="516"/>
        <v>3143</v>
      </c>
      <c r="M152" s="80">
        <f t="shared" si="517"/>
        <v>0</v>
      </c>
      <c r="N152" s="80">
        <f t="shared" si="532"/>
        <v>3143</v>
      </c>
      <c r="O152" s="80">
        <v>-871</v>
      </c>
      <c r="P152" s="80"/>
      <c r="Q152" s="80">
        <f t="shared" si="519"/>
        <v>2272</v>
      </c>
      <c r="R152" s="80">
        <f t="shared" si="520"/>
        <v>0</v>
      </c>
      <c r="S152" s="80">
        <f t="shared" si="521"/>
        <v>2272</v>
      </c>
      <c r="T152" s="80">
        <v>379</v>
      </c>
      <c r="U152" s="80"/>
      <c r="V152" s="80">
        <f t="shared" si="522"/>
        <v>379</v>
      </c>
      <c r="W152" s="100">
        <f t="shared" si="435"/>
        <v>16.681338028169016</v>
      </c>
      <c r="Y152" s="8"/>
      <c r="Z152" s="3"/>
      <c r="AA152" s="12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80"/>
      <c r="AR152" s="80"/>
      <c r="AS152" s="80">
        <f t="shared" si="442"/>
        <v>0</v>
      </c>
      <c r="AT152" s="100"/>
    </row>
    <row r="153" spans="1:46" x14ac:dyDescent="0.2">
      <c r="A153" s="17" t="s">
        <v>44</v>
      </c>
      <c r="B153" s="13"/>
      <c r="C153" s="29"/>
      <c r="D153" s="13">
        <f t="shared" si="533"/>
        <v>0</v>
      </c>
      <c r="E153" s="44"/>
      <c r="F153" s="13"/>
      <c r="G153" s="83">
        <f t="shared" si="529"/>
        <v>0</v>
      </c>
      <c r="H153" s="83">
        <f t="shared" si="530"/>
        <v>0</v>
      </c>
      <c r="I153" s="83">
        <f t="shared" si="531"/>
        <v>0</v>
      </c>
      <c r="J153" s="80"/>
      <c r="K153" s="80"/>
      <c r="L153" s="80">
        <f t="shared" si="516"/>
        <v>0</v>
      </c>
      <c r="M153" s="80">
        <f t="shared" si="517"/>
        <v>0</v>
      </c>
      <c r="N153" s="80">
        <f t="shared" si="532"/>
        <v>0</v>
      </c>
      <c r="O153" s="80"/>
      <c r="P153" s="80"/>
      <c r="Q153" s="80">
        <f t="shared" si="519"/>
        <v>0</v>
      </c>
      <c r="R153" s="80">
        <f t="shared" si="520"/>
        <v>0</v>
      </c>
      <c r="S153" s="80">
        <f t="shared" si="521"/>
        <v>0</v>
      </c>
      <c r="T153" s="80"/>
      <c r="U153" s="80"/>
      <c r="V153" s="80">
        <f t="shared" si="522"/>
        <v>0</v>
      </c>
      <c r="W153" s="100"/>
      <c r="X153" s="40"/>
      <c r="Y153" s="44"/>
      <c r="Z153" s="3"/>
      <c r="AA153" s="12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80"/>
      <c r="AR153" s="80"/>
      <c r="AS153" s="80">
        <f t="shared" si="442"/>
        <v>0</v>
      </c>
      <c r="AT153" s="100"/>
    </row>
    <row r="154" spans="1:46" x14ac:dyDescent="0.2">
      <c r="A154" s="17" t="s">
        <v>45</v>
      </c>
      <c r="B154" s="13"/>
      <c r="C154" s="29"/>
      <c r="D154" s="13">
        <f t="shared" si="533"/>
        <v>0</v>
      </c>
      <c r="E154" s="44"/>
      <c r="F154" s="13"/>
      <c r="G154" s="83">
        <f t="shared" si="529"/>
        <v>0</v>
      </c>
      <c r="H154" s="83">
        <f t="shared" si="530"/>
        <v>0</v>
      </c>
      <c r="I154" s="83">
        <f t="shared" si="531"/>
        <v>0</v>
      </c>
      <c r="J154" s="80"/>
      <c r="K154" s="80"/>
      <c r="L154" s="80">
        <f t="shared" si="516"/>
        <v>0</v>
      </c>
      <c r="M154" s="80">
        <f t="shared" si="517"/>
        <v>0</v>
      </c>
      <c r="N154" s="80">
        <f t="shared" si="532"/>
        <v>0</v>
      </c>
      <c r="O154" s="80"/>
      <c r="P154" s="80"/>
      <c r="Q154" s="80">
        <f t="shared" si="519"/>
        <v>0</v>
      </c>
      <c r="R154" s="80">
        <f t="shared" si="520"/>
        <v>0</v>
      </c>
      <c r="S154" s="80">
        <f t="shared" si="521"/>
        <v>0</v>
      </c>
      <c r="T154" s="80"/>
      <c r="U154" s="80"/>
      <c r="V154" s="80">
        <f t="shared" si="522"/>
        <v>0</v>
      </c>
      <c r="W154" s="100"/>
      <c r="X154" s="40"/>
      <c r="Y154" s="8"/>
      <c r="Z154" s="3"/>
      <c r="AA154" s="12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80"/>
      <c r="AR154" s="80"/>
      <c r="AS154" s="80">
        <f t="shared" si="442"/>
        <v>0</v>
      </c>
      <c r="AT154" s="100"/>
    </row>
    <row r="155" spans="1:46" x14ac:dyDescent="0.2">
      <c r="A155" s="17" t="s">
        <v>46</v>
      </c>
      <c r="B155" s="13"/>
      <c r="C155" s="29"/>
      <c r="D155" s="13">
        <f t="shared" si="533"/>
        <v>0</v>
      </c>
      <c r="E155" s="44"/>
      <c r="F155" s="13"/>
      <c r="G155" s="83">
        <f t="shared" si="529"/>
        <v>0</v>
      </c>
      <c r="H155" s="83">
        <f t="shared" si="530"/>
        <v>0</v>
      </c>
      <c r="I155" s="83">
        <f t="shared" si="531"/>
        <v>0</v>
      </c>
      <c r="J155" s="80"/>
      <c r="K155" s="80"/>
      <c r="L155" s="80">
        <f t="shared" si="516"/>
        <v>0</v>
      </c>
      <c r="M155" s="80">
        <f t="shared" si="517"/>
        <v>0</v>
      </c>
      <c r="N155" s="80">
        <f t="shared" si="532"/>
        <v>0</v>
      </c>
      <c r="O155" s="80">
        <v>52</v>
      </c>
      <c r="P155" s="80"/>
      <c r="Q155" s="80">
        <f t="shared" si="519"/>
        <v>52</v>
      </c>
      <c r="R155" s="80">
        <f t="shared" si="520"/>
        <v>0</v>
      </c>
      <c r="S155" s="80">
        <f t="shared" si="521"/>
        <v>52</v>
      </c>
      <c r="T155" s="80">
        <v>35</v>
      </c>
      <c r="U155" s="80"/>
      <c r="V155" s="80">
        <f t="shared" si="522"/>
        <v>35</v>
      </c>
      <c r="W155" s="100">
        <f t="shared" si="435"/>
        <v>67.307692307692307</v>
      </c>
      <c r="Y155" s="8"/>
      <c r="Z155" s="3"/>
      <c r="AA155" s="12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80"/>
      <c r="AR155" s="80"/>
      <c r="AS155" s="80">
        <f t="shared" si="442"/>
        <v>0</v>
      </c>
      <c r="AT155" s="100"/>
    </row>
    <row r="156" spans="1:46" x14ac:dyDescent="0.2">
      <c r="A156" s="1"/>
      <c r="B156" s="13"/>
      <c r="C156" s="29"/>
      <c r="D156" s="13"/>
      <c r="E156" s="44"/>
      <c r="F156" s="13"/>
      <c r="G156" s="29"/>
      <c r="H156" s="44"/>
      <c r="I156" s="44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00"/>
      <c r="Y156" s="8"/>
      <c r="Z156" s="3"/>
      <c r="AA156" s="12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3"/>
      <c r="AR156" s="13"/>
      <c r="AS156" s="80">
        <f t="shared" si="442"/>
        <v>0</v>
      </c>
      <c r="AT156" s="100"/>
    </row>
    <row r="157" spans="1:46" x14ac:dyDescent="0.2">
      <c r="A157" s="36" t="s">
        <v>47</v>
      </c>
      <c r="B157" s="3">
        <f>SUM(B158:B160)</f>
        <v>0</v>
      </c>
      <c r="C157" s="3">
        <f t="shared" ref="C157:V157" si="551">SUM(C158:C160)</f>
        <v>0</v>
      </c>
      <c r="D157" s="3">
        <f t="shared" si="551"/>
        <v>0</v>
      </c>
      <c r="E157" s="3">
        <f t="shared" si="551"/>
        <v>0</v>
      </c>
      <c r="F157" s="3">
        <f t="shared" si="551"/>
        <v>0</v>
      </c>
      <c r="G157" s="3">
        <f t="shared" si="551"/>
        <v>0</v>
      </c>
      <c r="H157" s="3">
        <f t="shared" si="551"/>
        <v>0</v>
      </c>
      <c r="I157" s="3">
        <f t="shared" si="551"/>
        <v>0</v>
      </c>
      <c r="J157" s="3">
        <f t="shared" si="551"/>
        <v>0</v>
      </c>
      <c r="K157" s="3">
        <f t="shared" si="551"/>
        <v>0</v>
      </c>
      <c r="L157" s="3">
        <f t="shared" si="551"/>
        <v>0</v>
      </c>
      <c r="M157" s="3">
        <f t="shared" si="551"/>
        <v>0</v>
      </c>
      <c r="N157" s="3">
        <f t="shared" si="551"/>
        <v>0</v>
      </c>
      <c r="O157" s="3">
        <f t="shared" si="551"/>
        <v>0</v>
      </c>
      <c r="P157" s="3">
        <f t="shared" si="551"/>
        <v>0</v>
      </c>
      <c r="Q157" s="3">
        <f t="shared" si="551"/>
        <v>0</v>
      </c>
      <c r="R157" s="3">
        <f t="shared" si="551"/>
        <v>0</v>
      </c>
      <c r="S157" s="3">
        <f t="shared" si="551"/>
        <v>0</v>
      </c>
      <c r="T157" s="3">
        <f t="shared" si="551"/>
        <v>0</v>
      </c>
      <c r="U157" s="3">
        <f t="shared" si="551"/>
        <v>0</v>
      </c>
      <c r="V157" s="3">
        <f t="shared" si="551"/>
        <v>0</v>
      </c>
      <c r="W157" s="98"/>
      <c r="Y157" s="8"/>
      <c r="Z157" s="3"/>
      <c r="AA157" s="12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3"/>
      <c r="AR157" s="3"/>
      <c r="AS157" s="80">
        <f t="shared" si="442"/>
        <v>0</v>
      </c>
      <c r="AT157" s="98"/>
    </row>
    <row r="158" spans="1:46" x14ac:dyDescent="0.2">
      <c r="A158" s="20" t="s">
        <v>126</v>
      </c>
      <c r="B158" s="3"/>
      <c r="C158" s="14"/>
      <c r="D158" s="3"/>
      <c r="E158" s="8"/>
      <c r="F158" s="3"/>
      <c r="G158" s="12"/>
      <c r="H158" s="12"/>
      <c r="I158" s="12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98"/>
      <c r="Y158" s="8"/>
      <c r="Z158" s="3"/>
      <c r="AA158" s="12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3"/>
      <c r="AR158" s="3"/>
      <c r="AS158" s="80"/>
      <c r="AT158" s="98"/>
    </row>
    <row r="159" spans="1:46" x14ac:dyDescent="0.2">
      <c r="A159" s="17" t="s">
        <v>48</v>
      </c>
      <c r="B159" s="13"/>
      <c r="C159" s="29"/>
      <c r="D159" s="13">
        <f t="shared" si="533"/>
        <v>0</v>
      </c>
      <c r="E159" s="44"/>
      <c r="F159" s="13"/>
      <c r="G159" s="83">
        <f t="shared" ref="G159" si="552">+B159+E159</f>
        <v>0</v>
      </c>
      <c r="H159" s="83">
        <f t="shared" ref="H159" si="553">+C159+F159</f>
        <v>0</v>
      </c>
      <c r="I159" s="83">
        <f t="shared" ref="I159" si="554">+G159+H159</f>
        <v>0</v>
      </c>
      <c r="J159" s="80"/>
      <c r="K159" s="80"/>
      <c r="L159" s="80">
        <f>+G159+J159</f>
        <v>0</v>
      </c>
      <c r="M159" s="80">
        <f>+H159+K159</f>
        <v>0</v>
      </c>
      <c r="N159" s="80">
        <f t="shared" ref="N159" si="555">+L159+M159</f>
        <v>0</v>
      </c>
      <c r="O159" s="80"/>
      <c r="P159" s="80"/>
      <c r="Q159" s="80">
        <f>+L159+O159</f>
        <v>0</v>
      </c>
      <c r="R159" s="80">
        <f>+M159+P159</f>
        <v>0</v>
      </c>
      <c r="S159" s="80">
        <f t="shared" ref="S159" si="556">+Q159+R159</f>
        <v>0</v>
      </c>
      <c r="T159" s="80"/>
      <c r="U159" s="80"/>
      <c r="V159" s="80">
        <f t="shared" ref="V159" si="557">+T159+U159</f>
        <v>0</v>
      </c>
      <c r="W159" s="100"/>
      <c r="Y159" s="8"/>
      <c r="Z159" s="3"/>
      <c r="AA159" s="12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80"/>
      <c r="AR159" s="80"/>
      <c r="AS159" s="80">
        <f t="shared" si="442"/>
        <v>0</v>
      </c>
      <c r="AT159" s="100"/>
    </row>
    <row r="160" spans="1:46" x14ac:dyDescent="0.2">
      <c r="A160" s="20" t="s">
        <v>107</v>
      </c>
      <c r="B160" s="13"/>
      <c r="C160" s="29"/>
      <c r="D160" s="13"/>
      <c r="E160" s="44"/>
      <c r="F160" s="13"/>
      <c r="G160" s="29"/>
      <c r="H160" s="44"/>
      <c r="I160" s="44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00"/>
      <c r="X160" s="75" t="s">
        <v>5</v>
      </c>
      <c r="Y160" s="8">
        <f>SUM(Y161:Y163)</f>
        <v>0</v>
      </c>
      <c r="Z160" s="3">
        <f>SUM(Z161:Z163)</f>
        <v>0</v>
      </c>
      <c r="AA160" s="12">
        <f>SUM(AA161:AA163)</f>
        <v>0</v>
      </c>
      <c r="AB160" s="12">
        <f t="shared" ref="AB160:AK160" si="558">SUM(AB161:AB163)</f>
        <v>0</v>
      </c>
      <c r="AC160" s="12">
        <f t="shared" si="558"/>
        <v>0</v>
      </c>
      <c r="AD160" s="12">
        <f t="shared" si="558"/>
        <v>0</v>
      </c>
      <c r="AE160" s="12">
        <f t="shared" si="558"/>
        <v>0</v>
      </c>
      <c r="AF160" s="12">
        <f t="shared" si="558"/>
        <v>0</v>
      </c>
      <c r="AG160" s="12">
        <f t="shared" si="558"/>
        <v>0</v>
      </c>
      <c r="AH160" s="12">
        <f t="shared" si="558"/>
        <v>0</v>
      </c>
      <c r="AI160" s="12">
        <f t="shared" si="558"/>
        <v>0</v>
      </c>
      <c r="AJ160" s="12">
        <f t="shared" si="558"/>
        <v>0</v>
      </c>
      <c r="AK160" s="12">
        <f t="shared" si="558"/>
        <v>0</v>
      </c>
      <c r="AL160" s="12">
        <f t="shared" ref="AL160:AP160" si="559">SUM(AL161:AL163)</f>
        <v>0</v>
      </c>
      <c r="AM160" s="12">
        <f t="shared" si="559"/>
        <v>0</v>
      </c>
      <c r="AN160" s="12">
        <f t="shared" si="559"/>
        <v>0</v>
      </c>
      <c r="AO160" s="12">
        <f t="shared" si="559"/>
        <v>0</v>
      </c>
      <c r="AP160" s="12">
        <f t="shared" si="559"/>
        <v>0</v>
      </c>
      <c r="AQ160" s="13"/>
      <c r="AR160" s="13"/>
      <c r="AS160" s="80">
        <f t="shared" si="442"/>
        <v>0</v>
      </c>
      <c r="AT160" s="100"/>
    </row>
    <row r="161" spans="1:46" x14ac:dyDescent="0.2">
      <c r="A161" s="36" t="s">
        <v>49</v>
      </c>
      <c r="B161" s="3">
        <f>SUM(B162)</f>
        <v>0</v>
      </c>
      <c r="C161" s="14">
        <f>SUM(C162)</f>
        <v>0</v>
      </c>
      <c r="D161" s="3">
        <f>SUM(D162)</f>
        <v>0</v>
      </c>
      <c r="E161" s="3">
        <f t="shared" ref="E161:V161" si="560">SUM(E162)</f>
        <v>0</v>
      </c>
      <c r="F161" s="3">
        <f t="shared" si="560"/>
        <v>0</v>
      </c>
      <c r="G161" s="3">
        <f t="shared" si="560"/>
        <v>0</v>
      </c>
      <c r="H161" s="3">
        <f t="shared" si="560"/>
        <v>0</v>
      </c>
      <c r="I161" s="3">
        <f t="shared" si="560"/>
        <v>0</v>
      </c>
      <c r="J161" s="3">
        <f t="shared" si="560"/>
        <v>0</v>
      </c>
      <c r="K161" s="3">
        <f t="shared" si="560"/>
        <v>0</v>
      </c>
      <c r="L161" s="3">
        <f t="shared" si="560"/>
        <v>0</v>
      </c>
      <c r="M161" s="3">
        <f t="shared" si="560"/>
        <v>0</v>
      </c>
      <c r="N161" s="3">
        <f t="shared" si="560"/>
        <v>0</v>
      </c>
      <c r="O161" s="3">
        <f t="shared" si="560"/>
        <v>0</v>
      </c>
      <c r="P161" s="3">
        <f t="shared" si="560"/>
        <v>0</v>
      </c>
      <c r="Q161" s="3">
        <f t="shared" si="560"/>
        <v>0</v>
      </c>
      <c r="R161" s="3">
        <f t="shared" si="560"/>
        <v>0</v>
      </c>
      <c r="S161" s="3">
        <f t="shared" si="560"/>
        <v>0</v>
      </c>
      <c r="T161" s="3">
        <f t="shared" si="560"/>
        <v>0</v>
      </c>
      <c r="U161" s="3">
        <f t="shared" si="560"/>
        <v>0</v>
      </c>
      <c r="V161" s="3">
        <f t="shared" si="560"/>
        <v>0</v>
      </c>
      <c r="W161" s="98"/>
      <c r="X161" s="49" t="s">
        <v>9</v>
      </c>
      <c r="Y161" s="64"/>
      <c r="Z161" s="2"/>
      <c r="AA161" s="27">
        <f>SUM(Y161:Z161)</f>
        <v>0</v>
      </c>
      <c r="AB161" s="1"/>
      <c r="AC161" s="1"/>
      <c r="AD161" s="2">
        <f t="shared" ref="AD161" si="561">+Y161+AB161</f>
        <v>0</v>
      </c>
      <c r="AE161" s="2">
        <f t="shared" ref="AE161" si="562">+Z161+AC161</f>
        <v>0</v>
      </c>
      <c r="AF161" s="2">
        <f t="shared" ref="AF161" si="563">+AD161+AE161</f>
        <v>0</v>
      </c>
      <c r="AG161" s="1"/>
      <c r="AH161" s="1"/>
      <c r="AI161" s="2">
        <f t="shared" ref="AI161" si="564">+AD161+AG161</f>
        <v>0</v>
      </c>
      <c r="AJ161" s="2">
        <f t="shared" ref="AJ161" si="565">+AE161+AH161</f>
        <v>0</v>
      </c>
      <c r="AK161" s="2">
        <f t="shared" ref="AK161" si="566">+AI161+AJ161</f>
        <v>0</v>
      </c>
      <c r="AL161" s="1"/>
      <c r="AM161" s="1"/>
      <c r="AN161" s="2">
        <f t="shared" ref="AN161:AN163" si="567">+AI161+AL161</f>
        <v>0</v>
      </c>
      <c r="AO161" s="2">
        <f t="shared" ref="AO161:AO163" si="568">+AJ161+AM161</f>
        <v>0</v>
      </c>
      <c r="AP161" s="2">
        <f t="shared" ref="AP161:AP163" si="569">+AN161+AO161</f>
        <v>0</v>
      </c>
      <c r="AQ161" s="3"/>
      <c r="AR161" s="3"/>
      <c r="AS161" s="80">
        <f t="shared" si="442"/>
        <v>0</v>
      </c>
      <c r="AT161" s="98"/>
    </row>
    <row r="162" spans="1:46" x14ac:dyDescent="0.2">
      <c r="A162" s="1" t="s">
        <v>50</v>
      </c>
      <c r="B162" s="13"/>
      <c r="C162" s="29"/>
      <c r="D162" s="13">
        <f t="shared" si="533"/>
        <v>0</v>
      </c>
      <c r="E162" s="44"/>
      <c r="F162" s="13"/>
      <c r="G162" s="83">
        <f t="shared" ref="G162" si="570">+B162+E162</f>
        <v>0</v>
      </c>
      <c r="H162" s="83">
        <f t="shared" ref="H162" si="571">+C162+F162</f>
        <v>0</v>
      </c>
      <c r="I162" s="83">
        <f t="shared" ref="I162" si="572">+G162+H162</f>
        <v>0</v>
      </c>
      <c r="J162" s="80"/>
      <c r="K162" s="80"/>
      <c r="L162" s="80">
        <f>+G162+J162</f>
        <v>0</v>
      </c>
      <c r="M162" s="80">
        <f>+H162+K162</f>
        <v>0</v>
      </c>
      <c r="N162" s="80">
        <f t="shared" ref="N162" si="573">+L162+M162</f>
        <v>0</v>
      </c>
      <c r="O162" s="80"/>
      <c r="P162" s="80"/>
      <c r="Q162" s="80">
        <f>+L162+O162</f>
        <v>0</v>
      </c>
      <c r="R162" s="80">
        <f>+M162+P162</f>
        <v>0</v>
      </c>
      <c r="S162" s="80">
        <f t="shared" ref="S162" si="574">+Q162+R162</f>
        <v>0</v>
      </c>
      <c r="T162" s="80"/>
      <c r="U162" s="80"/>
      <c r="V162" s="80">
        <f t="shared" ref="V162:V165" si="575">+T162+U162</f>
        <v>0</v>
      </c>
      <c r="W162" s="100"/>
      <c r="X162" s="49" t="s">
        <v>10</v>
      </c>
      <c r="Y162" s="64"/>
      <c r="Z162" s="2"/>
      <c r="AA162" s="27">
        <f>SUM(Y162:Z162)</f>
        <v>0</v>
      </c>
      <c r="AB162" s="1"/>
      <c r="AC162" s="1"/>
      <c r="AD162" s="2">
        <f t="shared" ref="AD162:AD163" si="576">+Y162+AB162</f>
        <v>0</v>
      </c>
      <c r="AE162" s="2">
        <f t="shared" ref="AE162:AE163" si="577">+Z162+AC162</f>
        <v>0</v>
      </c>
      <c r="AF162" s="2">
        <f t="shared" ref="AF162:AF163" si="578">+AD162+AE162</f>
        <v>0</v>
      </c>
      <c r="AG162" s="1"/>
      <c r="AH162" s="1"/>
      <c r="AI162" s="2">
        <f t="shared" ref="AI162:AI163" si="579">+AD162+AG162</f>
        <v>0</v>
      </c>
      <c r="AJ162" s="2">
        <f t="shared" ref="AJ162:AJ163" si="580">+AE162+AH162</f>
        <v>0</v>
      </c>
      <c r="AK162" s="2">
        <f t="shared" ref="AK162:AK163" si="581">+AI162+AJ162</f>
        <v>0</v>
      </c>
      <c r="AL162" s="1"/>
      <c r="AM162" s="1"/>
      <c r="AN162" s="2">
        <f t="shared" si="567"/>
        <v>0</v>
      </c>
      <c r="AO162" s="2">
        <f t="shared" si="568"/>
        <v>0</v>
      </c>
      <c r="AP162" s="2">
        <f t="shared" si="569"/>
        <v>0</v>
      </c>
      <c r="AQ162" s="80"/>
      <c r="AR162" s="80"/>
      <c r="AS162" s="80">
        <f t="shared" si="442"/>
        <v>0</v>
      </c>
      <c r="AT162" s="100"/>
    </row>
    <row r="163" spans="1:46" x14ac:dyDescent="0.2">
      <c r="A163" s="20" t="s">
        <v>105</v>
      </c>
      <c r="B163" s="17"/>
      <c r="C163" s="29"/>
      <c r="D163" s="13"/>
      <c r="E163" s="44"/>
      <c r="F163" s="13"/>
      <c r="G163" s="29"/>
      <c r="H163" s="44"/>
      <c r="I163" s="44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80">
        <f t="shared" si="575"/>
        <v>0</v>
      </c>
      <c r="W163" s="100"/>
      <c r="X163" s="49" t="s">
        <v>11</v>
      </c>
      <c r="Y163" s="64"/>
      <c r="Z163" s="2"/>
      <c r="AA163" s="27">
        <f>SUM(Y163:Z163)</f>
        <v>0</v>
      </c>
      <c r="AB163" s="1"/>
      <c r="AC163" s="1"/>
      <c r="AD163" s="2">
        <f t="shared" si="576"/>
        <v>0</v>
      </c>
      <c r="AE163" s="2">
        <f t="shared" si="577"/>
        <v>0</v>
      </c>
      <c r="AF163" s="2">
        <f t="shared" si="578"/>
        <v>0</v>
      </c>
      <c r="AG163" s="1"/>
      <c r="AH163" s="1"/>
      <c r="AI163" s="2">
        <f t="shared" si="579"/>
        <v>0</v>
      </c>
      <c r="AJ163" s="2">
        <f t="shared" si="580"/>
        <v>0</v>
      </c>
      <c r="AK163" s="2">
        <f t="shared" si="581"/>
        <v>0</v>
      </c>
      <c r="AL163" s="1"/>
      <c r="AM163" s="1"/>
      <c r="AN163" s="2">
        <f t="shared" si="567"/>
        <v>0</v>
      </c>
      <c r="AO163" s="2">
        <f t="shared" si="568"/>
        <v>0</v>
      </c>
      <c r="AP163" s="2">
        <f t="shared" si="569"/>
        <v>0</v>
      </c>
      <c r="AQ163" s="13"/>
      <c r="AR163" s="13"/>
      <c r="AS163" s="80">
        <f t="shared" si="442"/>
        <v>0</v>
      </c>
      <c r="AT163" s="100"/>
    </row>
    <row r="164" spans="1:46" x14ac:dyDescent="0.2">
      <c r="A164" s="36" t="s">
        <v>51</v>
      </c>
      <c r="B164" s="3">
        <f>SUM(B165)</f>
        <v>0</v>
      </c>
      <c r="C164" s="14">
        <f>SUM(C165)</f>
        <v>0</v>
      </c>
      <c r="D164" s="3">
        <f>SUM(D165)</f>
        <v>0</v>
      </c>
      <c r="E164" s="3">
        <f t="shared" ref="E164:V164" si="582">SUM(E165)</f>
        <v>0</v>
      </c>
      <c r="F164" s="3">
        <f t="shared" si="582"/>
        <v>0</v>
      </c>
      <c r="G164" s="3">
        <f t="shared" si="582"/>
        <v>0</v>
      </c>
      <c r="H164" s="3">
        <f t="shared" si="582"/>
        <v>0</v>
      </c>
      <c r="I164" s="3">
        <f t="shared" si="582"/>
        <v>0</v>
      </c>
      <c r="J164" s="3">
        <f t="shared" si="582"/>
        <v>0</v>
      </c>
      <c r="K164" s="3">
        <f t="shared" si="582"/>
        <v>0</v>
      </c>
      <c r="L164" s="3">
        <f t="shared" si="582"/>
        <v>0</v>
      </c>
      <c r="M164" s="3">
        <f t="shared" si="582"/>
        <v>0</v>
      </c>
      <c r="N164" s="3">
        <f t="shared" si="582"/>
        <v>0</v>
      </c>
      <c r="O164" s="3">
        <f t="shared" si="582"/>
        <v>0</v>
      </c>
      <c r="P164" s="3">
        <f t="shared" si="582"/>
        <v>0</v>
      </c>
      <c r="Q164" s="3">
        <f t="shared" si="582"/>
        <v>0</v>
      </c>
      <c r="R164" s="3">
        <f t="shared" si="582"/>
        <v>0</v>
      </c>
      <c r="S164" s="3">
        <f t="shared" si="582"/>
        <v>0</v>
      </c>
      <c r="T164" s="3">
        <f t="shared" si="582"/>
        <v>0</v>
      </c>
      <c r="U164" s="3">
        <f t="shared" si="582"/>
        <v>0</v>
      </c>
      <c r="V164" s="3">
        <f t="shared" si="582"/>
        <v>0</v>
      </c>
      <c r="W164" s="98"/>
      <c r="X164" s="40"/>
      <c r="Y164" s="64"/>
      <c r="Z164" s="2"/>
      <c r="AA164" s="12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3"/>
      <c r="AR164" s="3"/>
      <c r="AS164" s="3"/>
      <c r="AT164" s="98"/>
    </row>
    <row r="165" spans="1:46" x14ac:dyDescent="0.2">
      <c r="A165" s="1" t="s">
        <v>52</v>
      </c>
      <c r="B165" s="1"/>
      <c r="C165" s="25"/>
      <c r="D165" s="13">
        <f t="shared" si="533"/>
        <v>0</v>
      </c>
      <c r="E165" s="44"/>
      <c r="F165" s="13"/>
      <c r="G165" s="83">
        <f t="shared" ref="G165" si="583">+B165+E165</f>
        <v>0</v>
      </c>
      <c r="H165" s="83">
        <f t="shared" ref="H165" si="584">+C165+F165</f>
        <v>0</v>
      </c>
      <c r="I165" s="83">
        <f t="shared" ref="I165" si="585">+G165+H165</f>
        <v>0</v>
      </c>
      <c r="J165" s="80"/>
      <c r="K165" s="80"/>
      <c r="L165" s="80">
        <f>+G165+J165</f>
        <v>0</v>
      </c>
      <c r="M165" s="80">
        <f>+H165+K165</f>
        <v>0</v>
      </c>
      <c r="N165" s="80">
        <f t="shared" ref="N165" si="586">+L165+M165</f>
        <v>0</v>
      </c>
      <c r="O165" s="80"/>
      <c r="P165" s="80"/>
      <c r="Q165" s="80">
        <f>+L165+O165</f>
        <v>0</v>
      </c>
      <c r="R165" s="80">
        <f>+M165+P165</f>
        <v>0</v>
      </c>
      <c r="S165" s="80">
        <f t="shared" ref="S165" si="587">+Q165+R165</f>
        <v>0</v>
      </c>
      <c r="T165" s="80"/>
      <c r="U165" s="80"/>
      <c r="V165" s="80">
        <f t="shared" si="575"/>
        <v>0</v>
      </c>
      <c r="W165" s="100"/>
      <c r="X165" s="40"/>
      <c r="Y165" s="64"/>
      <c r="Z165" s="2"/>
      <c r="AA165" s="12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80"/>
      <c r="AR165" s="80"/>
      <c r="AS165" s="80"/>
      <c r="AT165" s="100"/>
    </row>
    <row r="166" spans="1:46" x14ac:dyDescent="0.2">
      <c r="A166" s="1" t="s">
        <v>106</v>
      </c>
      <c r="B166" s="32"/>
      <c r="C166" s="25"/>
      <c r="D166" s="37"/>
      <c r="E166" s="44"/>
      <c r="F166" s="13"/>
      <c r="G166" s="29"/>
      <c r="H166" s="44"/>
      <c r="I166" s="44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01"/>
      <c r="X166" s="40"/>
      <c r="Y166" s="64"/>
      <c r="Z166" s="2"/>
      <c r="AA166" s="12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3"/>
      <c r="AR166" s="13"/>
      <c r="AS166" s="80"/>
      <c r="AT166" s="101"/>
    </row>
    <row r="167" spans="1:46" x14ac:dyDescent="0.2">
      <c r="A167" s="6" t="s">
        <v>18</v>
      </c>
      <c r="B167" s="7">
        <f>SUM(B125,B130,B134,B145,B157,B161,B164)</f>
        <v>26039</v>
      </c>
      <c r="C167" s="7">
        <f>SUM(C125,C130,C134,C145,C157,C161,C164)</f>
        <v>0</v>
      </c>
      <c r="D167" s="7">
        <f>SUM(D125,D130,D134,D145,D157,D161,D164)</f>
        <v>26039</v>
      </c>
      <c r="E167" s="7">
        <f t="shared" ref="E167:N167" si="588">SUM(E125,E130,E134,E145,E157,E161,E164)</f>
        <v>11437</v>
      </c>
      <c r="F167" s="7">
        <f t="shared" si="588"/>
        <v>0</v>
      </c>
      <c r="G167" s="7">
        <f t="shared" si="588"/>
        <v>37476</v>
      </c>
      <c r="H167" s="7">
        <f t="shared" si="588"/>
        <v>0</v>
      </c>
      <c r="I167" s="7">
        <f t="shared" si="588"/>
        <v>37476</v>
      </c>
      <c r="J167" s="7">
        <f t="shared" si="588"/>
        <v>0</v>
      </c>
      <c r="K167" s="7">
        <f t="shared" si="588"/>
        <v>0</v>
      </c>
      <c r="L167" s="7">
        <f t="shared" si="588"/>
        <v>37476</v>
      </c>
      <c r="M167" s="7">
        <f t="shared" si="588"/>
        <v>0</v>
      </c>
      <c r="N167" s="7">
        <f t="shared" si="588"/>
        <v>37476</v>
      </c>
      <c r="O167" s="7">
        <f t="shared" ref="O167:V167" si="589">SUM(O125,O130,O134,O145,O157,O161,O164)</f>
        <v>-4709</v>
      </c>
      <c r="P167" s="7">
        <f t="shared" si="589"/>
        <v>0</v>
      </c>
      <c r="Q167" s="7">
        <f t="shared" si="589"/>
        <v>32767</v>
      </c>
      <c r="R167" s="7">
        <f t="shared" si="589"/>
        <v>0</v>
      </c>
      <c r="S167" s="7">
        <f t="shared" si="589"/>
        <v>32767</v>
      </c>
      <c r="T167" s="7">
        <f t="shared" si="589"/>
        <v>32748</v>
      </c>
      <c r="U167" s="7">
        <f t="shared" si="589"/>
        <v>0</v>
      </c>
      <c r="V167" s="7">
        <f t="shared" si="589"/>
        <v>32748</v>
      </c>
      <c r="W167" s="97">
        <f t="shared" si="435"/>
        <v>99.942014831995607</v>
      </c>
      <c r="X167" s="77" t="s">
        <v>21</v>
      </c>
      <c r="Y167" s="69">
        <f>SUM(Y125,Y127,Y129,Y134,Y136,Y143,Y145,Y148,Y160)</f>
        <v>1103930</v>
      </c>
      <c r="Z167" s="5">
        <f>SUM(Z125,Z127,Z129,Z134,Z136,Z143,Z145,Z148,Z160)</f>
        <v>1690</v>
      </c>
      <c r="AA167" s="56">
        <f>SUM(AA125,AA127,AA129,AA134,AA136,AA143,AA145,AA148,AA160)</f>
        <v>1105620</v>
      </c>
      <c r="AB167" s="56">
        <f t="shared" ref="AB167:AK167" si="590">SUM(AB125,AB127,AB129,AB134,AB136,AB143,AB145,AB148,AB160)</f>
        <v>30805</v>
      </c>
      <c r="AC167" s="56">
        <f t="shared" si="590"/>
        <v>0</v>
      </c>
      <c r="AD167" s="56">
        <f t="shared" si="590"/>
        <v>1134735</v>
      </c>
      <c r="AE167" s="56">
        <f t="shared" si="590"/>
        <v>1690</v>
      </c>
      <c r="AF167" s="56">
        <f t="shared" si="590"/>
        <v>1136425</v>
      </c>
      <c r="AG167" s="56">
        <f t="shared" si="590"/>
        <v>-10177</v>
      </c>
      <c r="AH167" s="56">
        <f t="shared" si="590"/>
        <v>0</v>
      </c>
      <c r="AI167" s="56">
        <f t="shared" si="590"/>
        <v>1124558</v>
      </c>
      <c r="AJ167" s="56">
        <f t="shared" si="590"/>
        <v>1690</v>
      </c>
      <c r="AK167" s="56">
        <f t="shared" si="590"/>
        <v>1126248</v>
      </c>
      <c r="AL167" s="56">
        <f t="shared" ref="AL167:AS167" si="591">SUM(AL125,AL127,AL129,AL134,AL136,AL143,AL145,AL148,AL160)</f>
        <v>-90279</v>
      </c>
      <c r="AM167" s="56">
        <f t="shared" si="591"/>
        <v>-993</v>
      </c>
      <c r="AN167" s="56">
        <f t="shared" si="591"/>
        <v>1034279</v>
      </c>
      <c r="AO167" s="56">
        <f t="shared" si="591"/>
        <v>697</v>
      </c>
      <c r="AP167" s="56">
        <f t="shared" si="591"/>
        <v>1034976</v>
      </c>
      <c r="AQ167" s="56">
        <f t="shared" si="591"/>
        <v>1028554</v>
      </c>
      <c r="AR167" s="56">
        <f t="shared" si="591"/>
        <v>8</v>
      </c>
      <c r="AS167" s="56">
        <f t="shared" si="591"/>
        <v>1028562</v>
      </c>
      <c r="AT167" s="97">
        <f t="shared" si="443"/>
        <v>99.380275484648919</v>
      </c>
    </row>
    <row r="168" spans="1:46" x14ac:dyDescent="0.2">
      <c r="A168" s="39" t="s">
        <v>19</v>
      </c>
      <c r="B168" s="3">
        <f t="shared" ref="B168:S168" si="592">SUM(B169:B176)</f>
        <v>0</v>
      </c>
      <c r="C168" s="3">
        <f t="shared" si="592"/>
        <v>0</v>
      </c>
      <c r="D168" s="3">
        <f t="shared" si="592"/>
        <v>0</v>
      </c>
      <c r="E168" s="3">
        <f t="shared" si="592"/>
        <v>978</v>
      </c>
      <c r="F168" s="3">
        <f t="shared" si="592"/>
        <v>0</v>
      </c>
      <c r="G168" s="3">
        <f t="shared" si="592"/>
        <v>978</v>
      </c>
      <c r="H168" s="3">
        <f t="shared" si="592"/>
        <v>0</v>
      </c>
      <c r="I168" s="3">
        <f t="shared" si="592"/>
        <v>978</v>
      </c>
      <c r="J168" s="3">
        <f t="shared" si="592"/>
        <v>0</v>
      </c>
      <c r="K168" s="3">
        <f t="shared" si="592"/>
        <v>0</v>
      </c>
      <c r="L168" s="3">
        <f t="shared" si="592"/>
        <v>978</v>
      </c>
      <c r="M168" s="3">
        <f t="shared" si="592"/>
        <v>0</v>
      </c>
      <c r="N168" s="3">
        <f t="shared" si="592"/>
        <v>978</v>
      </c>
      <c r="O168" s="3">
        <f t="shared" si="592"/>
        <v>0</v>
      </c>
      <c r="P168" s="3">
        <f t="shared" si="592"/>
        <v>0</v>
      </c>
      <c r="Q168" s="3">
        <f t="shared" si="592"/>
        <v>978</v>
      </c>
      <c r="R168" s="3">
        <f t="shared" si="592"/>
        <v>0</v>
      </c>
      <c r="S168" s="3">
        <f t="shared" si="592"/>
        <v>978</v>
      </c>
      <c r="T168" s="3">
        <f>SUM(T169:T176)</f>
        <v>978</v>
      </c>
      <c r="U168" s="3">
        <f t="shared" ref="U168:V168" si="593">SUM(U169:U176)</f>
        <v>0</v>
      </c>
      <c r="V168" s="3">
        <f t="shared" si="593"/>
        <v>978</v>
      </c>
      <c r="W168" s="97">
        <f t="shared" si="435"/>
        <v>100</v>
      </c>
      <c r="X168" s="78" t="s">
        <v>22</v>
      </c>
      <c r="Y168" s="58"/>
      <c r="Z168" s="3"/>
      <c r="AA168" s="12">
        <f>SUM(Y168:Z168)</f>
        <v>0</v>
      </c>
      <c r="AB168" s="12">
        <f t="shared" ref="AB168:AF168" si="594">SUM(Z168:AA168)</f>
        <v>0</v>
      </c>
      <c r="AC168" s="12">
        <f t="shared" si="594"/>
        <v>0</v>
      </c>
      <c r="AD168" s="12">
        <f t="shared" si="594"/>
        <v>0</v>
      </c>
      <c r="AE168" s="12">
        <f t="shared" si="594"/>
        <v>0</v>
      </c>
      <c r="AF168" s="12">
        <f t="shared" si="594"/>
        <v>0</v>
      </c>
      <c r="AG168" s="12">
        <f t="shared" ref="AG168" si="595">SUM(AE168:AF168)</f>
        <v>0</v>
      </c>
      <c r="AH168" s="12">
        <f t="shared" ref="AH168" si="596">SUM(AF168:AG168)</f>
        <v>0</v>
      </c>
      <c r="AI168" s="12">
        <f t="shared" ref="AI168" si="597">SUM(AG168:AH168)</f>
        <v>0</v>
      </c>
      <c r="AJ168" s="12">
        <f t="shared" ref="AJ168" si="598">SUM(AH168:AI168)</f>
        <v>0</v>
      </c>
      <c r="AK168" s="12">
        <f t="shared" ref="AK168" si="599">SUM(AI168:AJ168)</f>
        <v>0</v>
      </c>
      <c r="AL168" s="12">
        <f t="shared" ref="AL168" si="600">SUM(AJ168:AK168)</f>
        <v>0</v>
      </c>
      <c r="AM168" s="12">
        <f t="shared" ref="AM168" si="601">SUM(AK168:AL168)</f>
        <v>0</v>
      </c>
      <c r="AN168" s="12">
        <f t="shared" ref="AN168" si="602">SUM(AL168:AM168)</f>
        <v>0</v>
      </c>
      <c r="AO168" s="12">
        <f t="shared" ref="AO168" si="603">SUM(AM168:AN168)</f>
        <v>0</v>
      </c>
      <c r="AP168" s="12">
        <f t="shared" ref="AP168" si="604">SUM(AN168:AO168)</f>
        <v>0</v>
      </c>
      <c r="AQ168" s="3"/>
      <c r="AR168" s="3"/>
      <c r="AS168" s="80">
        <f t="shared" ref="AS168:AS174" si="605">+AQ168+AR168</f>
        <v>0</v>
      </c>
      <c r="AT168" s="97"/>
    </row>
    <row r="169" spans="1:46" x14ac:dyDescent="0.2">
      <c r="A169" s="22" t="s">
        <v>63</v>
      </c>
      <c r="B169" s="3"/>
      <c r="C169" s="3"/>
      <c r="D169" s="3"/>
      <c r="E169" s="14"/>
      <c r="F169" s="3"/>
      <c r="G169" s="83">
        <f t="shared" ref="G169" si="606">+B169+E169</f>
        <v>0</v>
      </c>
      <c r="H169" s="83">
        <f t="shared" ref="H169" si="607">+C169+F169</f>
        <v>0</v>
      </c>
      <c r="I169" s="83">
        <f t="shared" ref="I169" si="608">+G169+H169</f>
        <v>0</v>
      </c>
      <c r="J169" s="80"/>
      <c r="K169" s="80"/>
      <c r="L169" s="80">
        <f t="shared" ref="L169:M174" si="609">+G169+J169</f>
        <v>0</v>
      </c>
      <c r="M169" s="80">
        <f t="shared" si="609"/>
        <v>0</v>
      </c>
      <c r="N169" s="80">
        <f t="shared" ref="N169" si="610">+L169+M169</f>
        <v>0</v>
      </c>
      <c r="O169" s="80"/>
      <c r="P169" s="80"/>
      <c r="Q169" s="80">
        <f t="shared" ref="Q169:R174" si="611">+L169+O169</f>
        <v>0</v>
      </c>
      <c r="R169" s="80">
        <f t="shared" si="611"/>
        <v>0</v>
      </c>
      <c r="S169" s="80">
        <f t="shared" ref="S169:S174" si="612">+Q169+R169</f>
        <v>0</v>
      </c>
      <c r="T169" s="80"/>
      <c r="U169" s="80"/>
      <c r="V169" s="80">
        <f t="shared" ref="V169:V176" si="613">+T169+U169</f>
        <v>0</v>
      </c>
      <c r="W169" s="100"/>
      <c r="X169" s="49" t="s">
        <v>64</v>
      </c>
      <c r="Y169" s="8"/>
      <c r="Z169" s="3"/>
      <c r="AA169" s="12"/>
      <c r="AB169" s="1"/>
      <c r="AC169" s="1"/>
      <c r="AD169" s="2">
        <f t="shared" ref="AD169" si="614">+Y169+AB169</f>
        <v>0</v>
      </c>
      <c r="AE169" s="2">
        <f t="shared" ref="AE169" si="615">+Z169+AC169</f>
        <v>0</v>
      </c>
      <c r="AF169" s="2">
        <f t="shared" ref="AF169" si="616">+AD169+AE169</f>
        <v>0</v>
      </c>
      <c r="AG169" s="1"/>
      <c r="AH169" s="1"/>
      <c r="AI169" s="2">
        <f t="shared" ref="AI169" si="617">+AD169+AG169</f>
        <v>0</v>
      </c>
      <c r="AJ169" s="2">
        <f t="shared" ref="AJ169" si="618">+AE169+AH169</f>
        <v>0</v>
      </c>
      <c r="AK169" s="2">
        <f t="shared" ref="AK169" si="619">+AI169+AJ169</f>
        <v>0</v>
      </c>
      <c r="AL169" s="1"/>
      <c r="AM169" s="1"/>
      <c r="AN169" s="2">
        <f t="shared" ref="AN169:AN174" si="620">+AI169+AL169</f>
        <v>0</v>
      </c>
      <c r="AO169" s="2">
        <f t="shared" ref="AO169:AO174" si="621">+AJ169+AM169</f>
        <v>0</v>
      </c>
      <c r="AP169" s="2">
        <f t="shared" ref="AP169:AP174" si="622">+AN169+AO169</f>
        <v>0</v>
      </c>
      <c r="AQ169" s="80"/>
      <c r="AR169" s="80"/>
      <c r="AS169" s="80">
        <f t="shared" si="605"/>
        <v>0</v>
      </c>
      <c r="AT169" s="100"/>
    </row>
    <row r="170" spans="1:46" x14ac:dyDescent="0.2">
      <c r="A170" s="50" t="s">
        <v>72</v>
      </c>
      <c r="B170" s="51"/>
      <c r="C170" s="51"/>
      <c r="D170" s="51">
        <f>SUM(B170:C170)</f>
        <v>0</v>
      </c>
      <c r="E170" s="52"/>
      <c r="F170" s="51"/>
      <c r="G170" s="83">
        <f t="shared" ref="G170:G174" si="623">+B170+E170</f>
        <v>0</v>
      </c>
      <c r="H170" s="83">
        <f t="shared" ref="H170:H174" si="624">+C170+F170</f>
        <v>0</v>
      </c>
      <c r="I170" s="83">
        <f t="shared" ref="I170:I174" si="625">+G170+H170</f>
        <v>0</v>
      </c>
      <c r="J170" s="80"/>
      <c r="K170" s="80"/>
      <c r="L170" s="80">
        <f t="shared" si="609"/>
        <v>0</v>
      </c>
      <c r="M170" s="80">
        <f t="shared" si="609"/>
        <v>0</v>
      </c>
      <c r="N170" s="80">
        <f t="shared" ref="N170:N174" si="626">+L170+M170</f>
        <v>0</v>
      </c>
      <c r="O170" s="80"/>
      <c r="P170" s="80"/>
      <c r="Q170" s="80">
        <f t="shared" si="611"/>
        <v>0</v>
      </c>
      <c r="R170" s="80">
        <f t="shared" si="611"/>
        <v>0</v>
      </c>
      <c r="S170" s="80">
        <f t="shared" si="612"/>
        <v>0</v>
      </c>
      <c r="T170" s="80"/>
      <c r="U170" s="80"/>
      <c r="V170" s="80">
        <f t="shared" si="613"/>
        <v>0</v>
      </c>
      <c r="W170" s="100"/>
      <c r="X170" s="85" t="s">
        <v>75</v>
      </c>
      <c r="Y170" s="70"/>
      <c r="Z170" s="51"/>
      <c r="AA170" s="72">
        <f>SUM(Y170:Z170)</f>
        <v>0</v>
      </c>
      <c r="AB170" s="1"/>
      <c r="AC170" s="1"/>
      <c r="AD170" s="2">
        <f t="shared" ref="AD170:AD174" si="627">+Y170+AB170</f>
        <v>0</v>
      </c>
      <c r="AE170" s="2">
        <f t="shared" ref="AE170:AE174" si="628">+Z170+AC170</f>
        <v>0</v>
      </c>
      <c r="AF170" s="2">
        <f t="shared" ref="AF170:AF174" si="629">+AD170+AE170</f>
        <v>0</v>
      </c>
      <c r="AG170" s="1"/>
      <c r="AH170" s="1"/>
      <c r="AI170" s="2">
        <f t="shared" ref="AI170:AI173" si="630">+AD170+AG170</f>
        <v>0</v>
      </c>
      <c r="AJ170" s="2">
        <f t="shared" ref="AJ170:AJ173" si="631">+AE170+AH170</f>
        <v>0</v>
      </c>
      <c r="AK170" s="2">
        <f t="shared" ref="AK170:AK173" si="632">+AI170+AJ170</f>
        <v>0</v>
      </c>
      <c r="AL170" s="1"/>
      <c r="AM170" s="1"/>
      <c r="AN170" s="2">
        <f t="shared" si="620"/>
        <v>0</v>
      </c>
      <c r="AO170" s="2">
        <f t="shared" si="621"/>
        <v>0</v>
      </c>
      <c r="AP170" s="2">
        <f t="shared" si="622"/>
        <v>0</v>
      </c>
      <c r="AQ170" s="80"/>
      <c r="AR170" s="80"/>
      <c r="AS170" s="80">
        <f t="shared" si="605"/>
        <v>0</v>
      </c>
      <c r="AT170" s="100"/>
    </row>
    <row r="171" spans="1:46" x14ac:dyDescent="0.2">
      <c r="A171" s="50" t="s">
        <v>73</v>
      </c>
      <c r="B171" s="51"/>
      <c r="C171" s="51"/>
      <c r="D171" s="51">
        <f>SUM(B171:C171)</f>
        <v>0</v>
      </c>
      <c r="E171" s="52"/>
      <c r="F171" s="51"/>
      <c r="G171" s="83">
        <f t="shared" si="623"/>
        <v>0</v>
      </c>
      <c r="H171" s="83">
        <f t="shared" si="624"/>
        <v>0</v>
      </c>
      <c r="I171" s="83">
        <f t="shared" si="625"/>
        <v>0</v>
      </c>
      <c r="J171" s="80"/>
      <c r="K171" s="80"/>
      <c r="L171" s="80">
        <f t="shared" si="609"/>
        <v>0</v>
      </c>
      <c r="M171" s="80">
        <f t="shared" si="609"/>
        <v>0</v>
      </c>
      <c r="N171" s="80">
        <f t="shared" si="626"/>
        <v>0</v>
      </c>
      <c r="O171" s="80"/>
      <c r="P171" s="80"/>
      <c r="Q171" s="80">
        <f t="shared" si="611"/>
        <v>0</v>
      </c>
      <c r="R171" s="80">
        <f t="shared" si="611"/>
        <v>0</v>
      </c>
      <c r="S171" s="80">
        <f t="shared" si="612"/>
        <v>0</v>
      </c>
      <c r="T171" s="80"/>
      <c r="U171" s="80"/>
      <c r="V171" s="80">
        <f t="shared" si="613"/>
        <v>0</v>
      </c>
      <c r="W171" s="100"/>
      <c r="X171" s="85" t="s">
        <v>76</v>
      </c>
      <c r="Y171" s="70"/>
      <c r="Z171" s="51"/>
      <c r="AA171" s="72">
        <f>SUM(Y171:Z171)</f>
        <v>0</v>
      </c>
      <c r="AB171" s="1"/>
      <c r="AC171" s="1"/>
      <c r="AD171" s="2">
        <f t="shared" si="627"/>
        <v>0</v>
      </c>
      <c r="AE171" s="2">
        <f t="shared" si="628"/>
        <v>0</v>
      </c>
      <c r="AF171" s="2">
        <f t="shared" si="629"/>
        <v>0</v>
      </c>
      <c r="AG171" s="1"/>
      <c r="AH171" s="1"/>
      <c r="AI171" s="2">
        <f t="shared" si="630"/>
        <v>0</v>
      </c>
      <c r="AJ171" s="2">
        <f t="shared" si="631"/>
        <v>0</v>
      </c>
      <c r="AK171" s="2">
        <f t="shared" si="632"/>
        <v>0</v>
      </c>
      <c r="AL171" s="1"/>
      <c r="AM171" s="1"/>
      <c r="AN171" s="2">
        <f t="shared" si="620"/>
        <v>0</v>
      </c>
      <c r="AO171" s="2">
        <f t="shared" si="621"/>
        <v>0</v>
      </c>
      <c r="AP171" s="2">
        <f t="shared" si="622"/>
        <v>0</v>
      </c>
      <c r="AQ171" s="80"/>
      <c r="AR171" s="80"/>
      <c r="AS171" s="80">
        <f t="shared" si="605"/>
        <v>0</v>
      </c>
      <c r="AT171" s="100"/>
    </row>
    <row r="172" spans="1:46" x14ac:dyDescent="0.2">
      <c r="A172" s="50" t="s">
        <v>74</v>
      </c>
      <c r="B172" s="51"/>
      <c r="C172" s="51"/>
      <c r="D172" s="51"/>
      <c r="E172" s="52"/>
      <c r="F172" s="51"/>
      <c r="G172" s="83">
        <f t="shared" si="623"/>
        <v>0</v>
      </c>
      <c r="H172" s="83">
        <f t="shared" si="624"/>
        <v>0</v>
      </c>
      <c r="I172" s="83">
        <f t="shared" si="625"/>
        <v>0</v>
      </c>
      <c r="J172" s="80"/>
      <c r="K172" s="80"/>
      <c r="L172" s="80">
        <f t="shared" si="609"/>
        <v>0</v>
      </c>
      <c r="M172" s="80">
        <f t="shared" si="609"/>
        <v>0</v>
      </c>
      <c r="N172" s="80">
        <f t="shared" si="626"/>
        <v>0</v>
      </c>
      <c r="O172" s="80"/>
      <c r="P172" s="80"/>
      <c r="Q172" s="80">
        <f t="shared" si="611"/>
        <v>0</v>
      </c>
      <c r="R172" s="80">
        <f t="shared" si="611"/>
        <v>0</v>
      </c>
      <c r="S172" s="80">
        <f t="shared" si="612"/>
        <v>0</v>
      </c>
      <c r="T172" s="80"/>
      <c r="U172" s="80"/>
      <c r="V172" s="80">
        <f t="shared" si="613"/>
        <v>0</v>
      </c>
      <c r="W172" s="100"/>
      <c r="X172" s="85" t="s">
        <v>77</v>
      </c>
      <c r="Y172" s="70"/>
      <c r="Z172" s="51"/>
      <c r="AA172" s="72"/>
      <c r="AB172" s="1"/>
      <c r="AC172" s="1"/>
      <c r="AD172" s="2">
        <f t="shared" si="627"/>
        <v>0</v>
      </c>
      <c r="AE172" s="2">
        <f t="shared" si="628"/>
        <v>0</v>
      </c>
      <c r="AF172" s="2">
        <f t="shared" si="629"/>
        <v>0</v>
      </c>
      <c r="AG172" s="1"/>
      <c r="AH172" s="1"/>
      <c r="AI172" s="2">
        <f t="shared" si="630"/>
        <v>0</v>
      </c>
      <c r="AJ172" s="2">
        <f t="shared" si="631"/>
        <v>0</v>
      </c>
      <c r="AK172" s="2">
        <f t="shared" si="632"/>
        <v>0</v>
      </c>
      <c r="AL172" s="1"/>
      <c r="AM172" s="1"/>
      <c r="AN172" s="2">
        <f t="shared" si="620"/>
        <v>0</v>
      </c>
      <c r="AO172" s="2">
        <f t="shared" si="621"/>
        <v>0</v>
      </c>
      <c r="AP172" s="2">
        <f t="shared" si="622"/>
        <v>0</v>
      </c>
      <c r="AQ172" s="80"/>
      <c r="AR172" s="80"/>
      <c r="AS172" s="80">
        <f t="shared" si="605"/>
        <v>0</v>
      </c>
      <c r="AT172" s="100"/>
    </row>
    <row r="173" spans="1:46" ht="12.75" customHeight="1" x14ac:dyDescent="0.2">
      <c r="A173" s="22" t="s">
        <v>67</v>
      </c>
      <c r="B173" s="3"/>
      <c r="C173" s="3"/>
      <c r="D173" s="3"/>
      <c r="E173" s="14"/>
      <c r="F173" s="3"/>
      <c r="G173" s="83">
        <f t="shared" si="623"/>
        <v>0</v>
      </c>
      <c r="H173" s="83">
        <f t="shared" si="624"/>
        <v>0</v>
      </c>
      <c r="I173" s="83">
        <f t="shared" si="625"/>
        <v>0</v>
      </c>
      <c r="J173" s="80"/>
      <c r="K173" s="80"/>
      <c r="L173" s="80">
        <f t="shared" si="609"/>
        <v>0</v>
      </c>
      <c r="M173" s="80">
        <f t="shared" si="609"/>
        <v>0</v>
      </c>
      <c r="N173" s="80">
        <f t="shared" si="626"/>
        <v>0</v>
      </c>
      <c r="O173" s="80"/>
      <c r="P173" s="80"/>
      <c r="Q173" s="80">
        <f t="shared" si="611"/>
        <v>0</v>
      </c>
      <c r="R173" s="80">
        <f t="shared" si="611"/>
        <v>0</v>
      </c>
      <c r="S173" s="80">
        <f t="shared" si="612"/>
        <v>0</v>
      </c>
      <c r="T173" s="80"/>
      <c r="U173" s="80"/>
      <c r="V173" s="80">
        <f t="shared" si="613"/>
        <v>0</v>
      </c>
      <c r="W173" s="100"/>
      <c r="X173" s="49" t="s">
        <v>68</v>
      </c>
      <c r="Y173" s="8"/>
      <c r="Z173" s="3"/>
      <c r="AA173" s="12"/>
      <c r="AB173" s="1"/>
      <c r="AC173" s="1"/>
      <c r="AD173" s="2">
        <f t="shared" si="627"/>
        <v>0</v>
      </c>
      <c r="AE173" s="2">
        <f t="shared" si="628"/>
        <v>0</v>
      </c>
      <c r="AF173" s="2">
        <f t="shared" si="629"/>
        <v>0</v>
      </c>
      <c r="AG173" s="1"/>
      <c r="AH173" s="1"/>
      <c r="AI173" s="2">
        <f t="shared" si="630"/>
        <v>0</v>
      </c>
      <c r="AJ173" s="2">
        <f t="shared" si="631"/>
        <v>0</v>
      </c>
      <c r="AK173" s="2">
        <f t="shared" si="632"/>
        <v>0</v>
      </c>
      <c r="AL173" s="1"/>
      <c r="AM173" s="1"/>
      <c r="AN173" s="2">
        <f t="shared" si="620"/>
        <v>0</v>
      </c>
      <c r="AO173" s="2">
        <f t="shared" si="621"/>
        <v>0</v>
      </c>
      <c r="AP173" s="2">
        <f t="shared" si="622"/>
        <v>0</v>
      </c>
      <c r="AQ173" s="80"/>
      <c r="AR173" s="80"/>
      <c r="AS173" s="80">
        <f t="shared" si="605"/>
        <v>0</v>
      </c>
      <c r="AT173" s="100"/>
    </row>
    <row r="174" spans="1:46" ht="25.5" x14ac:dyDescent="0.2">
      <c r="A174" s="22" t="s">
        <v>61</v>
      </c>
      <c r="B174" s="13"/>
      <c r="C174" s="13"/>
      <c r="D174" s="13">
        <f>SUM(B174:C174)</f>
        <v>0</v>
      </c>
      <c r="E174" s="29">
        <v>978</v>
      </c>
      <c r="F174" s="13"/>
      <c r="G174" s="83">
        <f t="shared" si="623"/>
        <v>978</v>
      </c>
      <c r="H174" s="83">
        <f t="shared" si="624"/>
        <v>0</v>
      </c>
      <c r="I174" s="83">
        <f t="shared" si="625"/>
        <v>978</v>
      </c>
      <c r="J174" s="80"/>
      <c r="K174" s="80"/>
      <c r="L174" s="80">
        <f t="shared" si="609"/>
        <v>978</v>
      </c>
      <c r="M174" s="80">
        <f t="shared" si="609"/>
        <v>0</v>
      </c>
      <c r="N174" s="80">
        <f t="shared" si="626"/>
        <v>978</v>
      </c>
      <c r="O174" s="80"/>
      <c r="P174" s="80"/>
      <c r="Q174" s="80">
        <f t="shared" si="611"/>
        <v>978</v>
      </c>
      <c r="R174" s="80">
        <f t="shared" si="611"/>
        <v>0</v>
      </c>
      <c r="S174" s="80">
        <f t="shared" si="612"/>
        <v>978</v>
      </c>
      <c r="T174" s="80">
        <v>978</v>
      </c>
      <c r="U174" s="80"/>
      <c r="V174" s="80">
        <f t="shared" si="613"/>
        <v>978</v>
      </c>
      <c r="W174" s="100">
        <f t="shared" si="435"/>
        <v>100</v>
      </c>
      <c r="X174" s="79" t="s">
        <v>66</v>
      </c>
      <c r="Y174" s="8"/>
      <c r="Z174" s="3"/>
      <c r="AA174" s="12"/>
      <c r="AB174" s="1"/>
      <c r="AC174" s="1"/>
      <c r="AD174" s="2">
        <f t="shared" si="627"/>
        <v>0</v>
      </c>
      <c r="AE174" s="2">
        <f t="shared" si="628"/>
        <v>0</v>
      </c>
      <c r="AF174" s="2">
        <f t="shared" si="629"/>
        <v>0</v>
      </c>
      <c r="AG174" s="1"/>
      <c r="AH174" s="1"/>
      <c r="AI174" s="2">
        <f t="shared" ref="AI174" si="633">+AD174+AG174</f>
        <v>0</v>
      </c>
      <c r="AJ174" s="2">
        <f t="shared" ref="AJ174" si="634">+AE174+AH174</f>
        <v>0</v>
      </c>
      <c r="AK174" s="2">
        <f t="shared" ref="AK174" si="635">+AI174+AJ174</f>
        <v>0</v>
      </c>
      <c r="AL174" s="1"/>
      <c r="AM174" s="1"/>
      <c r="AN174" s="2">
        <f t="shared" si="620"/>
        <v>0</v>
      </c>
      <c r="AO174" s="2">
        <f t="shared" si="621"/>
        <v>0</v>
      </c>
      <c r="AP174" s="2">
        <f t="shared" si="622"/>
        <v>0</v>
      </c>
      <c r="AQ174" s="80"/>
      <c r="AR174" s="80"/>
      <c r="AS174" s="80">
        <f t="shared" si="605"/>
        <v>0</v>
      </c>
      <c r="AT174" s="100"/>
    </row>
    <row r="175" spans="1:46" x14ac:dyDescent="0.2">
      <c r="A175" s="22" t="s">
        <v>121</v>
      </c>
      <c r="B175" s="13"/>
      <c r="C175" s="13"/>
      <c r="D175" s="13"/>
      <c r="E175" s="29"/>
      <c r="F175" s="13"/>
      <c r="G175" s="83"/>
      <c r="H175" s="83"/>
      <c r="I175" s="83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>
        <f t="shared" si="613"/>
        <v>0</v>
      </c>
      <c r="W175" s="100"/>
      <c r="X175" s="22" t="s">
        <v>127</v>
      </c>
      <c r="Y175" s="8"/>
      <c r="Z175" s="3"/>
      <c r="AA175" s="12"/>
      <c r="AB175" s="48"/>
      <c r="AC175" s="48"/>
      <c r="AD175" s="81"/>
      <c r="AE175" s="81"/>
      <c r="AF175" s="81"/>
      <c r="AG175" s="1"/>
      <c r="AH175" s="1"/>
      <c r="AI175" s="2"/>
      <c r="AJ175" s="2"/>
      <c r="AK175" s="2"/>
      <c r="AL175" s="1"/>
      <c r="AM175" s="1"/>
      <c r="AN175" s="2"/>
      <c r="AO175" s="2"/>
      <c r="AP175" s="2"/>
      <c r="AQ175" s="80"/>
      <c r="AR175" s="80"/>
      <c r="AS175" s="80"/>
      <c r="AT175" s="100"/>
    </row>
    <row r="176" spans="1:46" x14ac:dyDescent="0.2">
      <c r="A176" s="22" t="s">
        <v>96</v>
      </c>
      <c r="B176" s="37"/>
      <c r="C176" s="13"/>
      <c r="D176" s="37"/>
      <c r="E176" s="29"/>
      <c r="F176" s="13"/>
      <c r="G176" s="83"/>
      <c r="H176" s="83"/>
      <c r="I176" s="83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80">
        <f t="shared" si="613"/>
        <v>0</v>
      </c>
      <c r="W176" s="101"/>
      <c r="X176" s="79"/>
      <c r="Y176" s="33"/>
      <c r="Z176" s="3"/>
      <c r="AA176" s="12"/>
      <c r="AB176" s="48"/>
      <c r="AC176" s="48"/>
      <c r="AD176" s="81"/>
      <c r="AE176" s="81"/>
      <c r="AF176" s="8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91"/>
      <c r="AR176" s="91"/>
      <c r="AS176" s="80"/>
      <c r="AT176" s="101"/>
    </row>
    <row r="177" spans="1:46" x14ac:dyDescent="0.2">
      <c r="A177" s="11" t="s">
        <v>20</v>
      </c>
      <c r="B177" s="5">
        <f>SUM(B167:B168)</f>
        <v>26039</v>
      </c>
      <c r="C177" s="5">
        <f t="shared" ref="C177:V177" si="636">SUM(C167:C168)</f>
        <v>0</v>
      </c>
      <c r="D177" s="5">
        <f t="shared" si="636"/>
        <v>26039</v>
      </c>
      <c r="E177" s="5">
        <f t="shared" si="636"/>
        <v>12415</v>
      </c>
      <c r="F177" s="5">
        <f t="shared" si="636"/>
        <v>0</v>
      </c>
      <c r="G177" s="5">
        <f t="shared" si="636"/>
        <v>38454</v>
      </c>
      <c r="H177" s="5">
        <f t="shared" si="636"/>
        <v>0</v>
      </c>
      <c r="I177" s="5">
        <f t="shared" si="636"/>
        <v>38454</v>
      </c>
      <c r="J177" s="5">
        <f t="shared" si="636"/>
        <v>0</v>
      </c>
      <c r="K177" s="5">
        <f t="shared" si="636"/>
        <v>0</v>
      </c>
      <c r="L177" s="5">
        <f t="shared" si="636"/>
        <v>38454</v>
      </c>
      <c r="M177" s="5">
        <f t="shared" si="636"/>
        <v>0</v>
      </c>
      <c r="N177" s="5">
        <f t="shared" si="636"/>
        <v>38454</v>
      </c>
      <c r="O177" s="5">
        <f t="shared" si="636"/>
        <v>-4709</v>
      </c>
      <c r="P177" s="5">
        <f t="shared" si="636"/>
        <v>0</v>
      </c>
      <c r="Q177" s="5">
        <f t="shared" si="636"/>
        <v>33745</v>
      </c>
      <c r="R177" s="5">
        <f t="shared" si="636"/>
        <v>0</v>
      </c>
      <c r="S177" s="5">
        <f t="shared" si="636"/>
        <v>33745</v>
      </c>
      <c r="T177" s="5">
        <f t="shared" si="636"/>
        <v>33726</v>
      </c>
      <c r="U177" s="5">
        <f t="shared" si="636"/>
        <v>0</v>
      </c>
      <c r="V177" s="5">
        <f t="shared" si="636"/>
        <v>33726</v>
      </c>
      <c r="W177" s="99">
        <f t="shared" si="435"/>
        <v>99.943695362275903</v>
      </c>
      <c r="X177" s="55" t="s">
        <v>23</v>
      </c>
      <c r="Y177" s="69">
        <f>SUM(Y167:Y174)</f>
        <v>1103930</v>
      </c>
      <c r="Z177" s="5">
        <f>SUM(Z167:Z174)</f>
        <v>1690</v>
      </c>
      <c r="AA177" s="56">
        <f>SUM(AA167:AA174)</f>
        <v>1105620</v>
      </c>
      <c r="AB177" s="56">
        <f t="shared" ref="AB177:AK177" si="637">SUM(AB167:AB174)</f>
        <v>30805</v>
      </c>
      <c r="AC177" s="56">
        <f t="shared" si="637"/>
        <v>0</v>
      </c>
      <c r="AD177" s="56">
        <f t="shared" si="637"/>
        <v>1134735</v>
      </c>
      <c r="AE177" s="56">
        <f t="shared" si="637"/>
        <v>1690</v>
      </c>
      <c r="AF177" s="56">
        <f t="shared" si="637"/>
        <v>1136425</v>
      </c>
      <c r="AG177" s="56">
        <f t="shared" si="637"/>
        <v>-10177</v>
      </c>
      <c r="AH177" s="56">
        <f t="shared" si="637"/>
        <v>0</v>
      </c>
      <c r="AI177" s="56">
        <f t="shared" si="637"/>
        <v>1124558</v>
      </c>
      <c r="AJ177" s="56">
        <f t="shared" si="637"/>
        <v>1690</v>
      </c>
      <c r="AK177" s="56">
        <f t="shared" si="637"/>
        <v>1126248</v>
      </c>
      <c r="AL177" s="56">
        <f t="shared" ref="AL177:AS177" si="638">SUM(AL167:AL174)</f>
        <v>-90279</v>
      </c>
      <c r="AM177" s="56">
        <f t="shared" si="638"/>
        <v>-993</v>
      </c>
      <c r="AN177" s="56">
        <f t="shared" si="638"/>
        <v>1034279</v>
      </c>
      <c r="AO177" s="56">
        <f t="shared" si="638"/>
        <v>697</v>
      </c>
      <c r="AP177" s="56">
        <f t="shared" si="638"/>
        <v>1034976</v>
      </c>
      <c r="AQ177" s="56">
        <f t="shared" si="638"/>
        <v>1028554</v>
      </c>
      <c r="AR177" s="56">
        <f t="shared" si="638"/>
        <v>8</v>
      </c>
      <c r="AS177" s="56">
        <f t="shared" si="638"/>
        <v>1028562</v>
      </c>
      <c r="AT177" s="99">
        <f t="shared" si="443"/>
        <v>99.380275484648919</v>
      </c>
    </row>
    <row r="178" spans="1:46" x14ac:dyDescent="0.2">
      <c r="AA178" s="16"/>
    </row>
    <row r="179" spans="1:46" x14ac:dyDescent="0.2">
      <c r="A179" s="121" t="str">
        <f>+A2</f>
        <v>Komárom Város Önkormányzata és az általa irányított költségvetési szervek 2024. évi bevételei és kiadásai</v>
      </c>
      <c r="B179" s="121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F179" s="121"/>
    </row>
    <row r="180" spans="1:46" x14ac:dyDescent="0.2">
      <c r="AT180" s="24" t="s">
        <v>15</v>
      </c>
    </row>
    <row r="181" spans="1:46" ht="25.5" customHeight="1" x14ac:dyDescent="0.2">
      <c r="A181" s="114" t="s">
        <v>0</v>
      </c>
      <c r="B181" s="105" t="s">
        <v>86</v>
      </c>
      <c r="C181" s="106"/>
      <c r="D181" s="107"/>
      <c r="E181" s="105" t="s">
        <v>89</v>
      </c>
      <c r="F181" s="107"/>
      <c r="G181" s="105" t="s">
        <v>95</v>
      </c>
      <c r="H181" s="106"/>
      <c r="I181" s="107"/>
      <c r="J181" s="119" t="str">
        <f>+J4</f>
        <v>Javasolt módosítás</v>
      </c>
      <c r="K181" s="120"/>
      <c r="L181" s="105" t="str">
        <f>+G181</f>
        <v>2024. évi módosított bevételek                         KOMÁROM VÁROS ÖSSZSEN</v>
      </c>
      <c r="M181" s="106"/>
      <c r="N181" s="107"/>
      <c r="O181" s="119" t="str">
        <f>+O4</f>
        <v>Javasolt módosítás</v>
      </c>
      <c r="P181" s="120"/>
      <c r="Q181" s="105" t="str">
        <f>+L181</f>
        <v>2024. évi módosított bevételek                         KOMÁROM VÁROS ÖSSZSEN</v>
      </c>
      <c r="R181" s="106"/>
      <c r="S181" s="107"/>
      <c r="T181" s="105" t="s">
        <v>117</v>
      </c>
      <c r="U181" s="106"/>
      <c r="V181" s="107"/>
      <c r="W181" s="108" t="s">
        <v>116</v>
      </c>
      <c r="X181" s="114" t="s">
        <v>1</v>
      </c>
      <c r="Y181" s="105" t="s">
        <v>87</v>
      </c>
      <c r="Z181" s="106"/>
      <c r="AA181" s="107"/>
      <c r="AB181" s="105" t="s">
        <v>89</v>
      </c>
      <c r="AC181" s="107"/>
      <c r="AD181" s="105" t="s">
        <v>95</v>
      </c>
      <c r="AE181" s="106"/>
      <c r="AF181" s="107"/>
      <c r="AG181" s="105" t="s">
        <v>89</v>
      </c>
      <c r="AH181" s="107"/>
      <c r="AI181" s="105" t="s">
        <v>113</v>
      </c>
      <c r="AJ181" s="106"/>
      <c r="AK181" s="107"/>
      <c r="AL181" s="105" t="s">
        <v>89</v>
      </c>
      <c r="AM181" s="107"/>
      <c r="AN181" s="105" t="s">
        <v>114</v>
      </c>
      <c r="AO181" s="106"/>
      <c r="AP181" s="107"/>
      <c r="AQ181" s="105" t="s">
        <v>117</v>
      </c>
      <c r="AR181" s="106"/>
      <c r="AS181" s="107"/>
      <c r="AT181" s="108" t="s">
        <v>116</v>
      </c>
    </row>
    <row r="182" spans="1:46" ht="12.75" customHeight="1" x14ac:dyDescent="0.2">
      <c r="A182" s="115"/>
      <c r="B182" s="113" t="s">
        <v>12</v>
      </c>
      <c r="C182" s="113" t="s">
        <v>13</v>
      </c>
      <c r="D182" s="111" t="str">
        <f>+D5</f>
        <v>1/2024.(I.24.) önk.rendelet eredeti ei.</v>
      </c>
      <c r="E182" s="111" t="s">
        <v>12</v>
      </c>
      <c r="F182" s="111" t="s">
        <v>13</v>
      </c>
      <c r="G182" s="111" t="s">
        <v>12</v>
      </c>
      <c r="H182" s="111" t="s">
        <v>13</v>
      </c>
      <c r="I182" s="113" t="str">
        <f>+I123</f>
        <v>5/2024.(VI.26.) önk.rendelet mód. ei.</v>
      </c>
      <c r="J182" s="113" t="str">
        <f>+J5</f>
        <v>Kötelező feladatok</v>
      </c>
      <c r="K182" s="113" t="str">
        <f>+K5</f>
        <v>Önként vállalt feladatok</v>
      </c>
      <c r="L182" s="113" t="str">
        <f>+L5</f>
        <v>Kötelező feladatok</v>
      </c>
      <c r="M182" s="113" t="str">
        <f>+M5</f>
        <v>Önként vállalt feladatok</v>
      </c>
      <c r="N182" s="113" t="str">
        <f>+N5</f>
        <v>280/2024.(X.24.) önk.rendelet mód. ei.</v>
      </c>
      <c r="O182" s="113" t="str">
        <f>+O5</f>
        <v>Kötelező feladatok</v>
      </c>
      <c r="P182" s="113" t="str">
        <f>+P5</f>
        <v>Önként vállalt feladatok</v>
      </c>
      <c r="Q182" s="113" t="str">
        <f>+Q5</f>
        <v>Kötelező feladatok</v>
      </c>
      <c r="R182" s="113" t="str">
        <f>+R5</f>
        <v>Önként vállalt feladatok</v>
      </c>
      <c r="S182" s="113" t="str">
        <f>+S5</f>
        <v>10/2025.(V.22.) önk.rendelet mód. ei.</v>
      </c>
      <c r="T182" s="111" t="s">
        <v>12</v>
      </c>
      <c r="U182" s="111" t="s">
        <v>13</v>
      </c>
      <c r="V182" s="113" t="s">
        <v>118</v>
      </c>
      <c r="W182" s="109"/>
      <c r="X182" s="115"/>
      <c r="Y182" s="111" t="s">
        <v>12</v>
      </c>
      <c r="Z182" s="111" t="s">
        <v>13</v>
      </c>
      <c r="AA182" s="111" t="str">
        <f>+AA5</f>
        <v>1/2024.(I.24.) önk.rendelet eredeti ei.</v>
      </c>
      <c r="AB182" s="111" t="s">
        <v>12</v>
      </c>
      <c r="AC182" s="111" t="s">
        <v>13</v>
      </c>
      <c r="AD182" s="111" t="s">
        <v>12</v>
      </c>
      <c r="AE182" s="111" t="s">
        <v>13</v>
      </c>
      <c r="AF182" s="113" t="str">
        <f>+AF123</f>
        <v>5/2024.(VI.26.) önk.rendelet mód. ei.</v>
      </c>
      <c r="AG182" s="111" t="s">
        <v>12</v>
      </c>
      <c r="AH182" s="111" t="s">
        <v>13</v>
      </c>
      <c r="AI182" s="111" t="s">
        <v>12</v>
      </c>
      <c r="AJ182" s="111" t="s">
        <v>13</v>
      </c>
      <c r="AK182" s="113" t="str">
        <f>+AK123</f>
        <v>280/2024.(X.24.) önk.rendelet mód. ei.</v>
      </c>
      <c r="AL182" s="111" t="s">
        <v>12</v>
      </c>
      <c r="AM182" s="111" t="s">
        <v>13</v>
      </c>
      <c r="AN182" s="111" t="s">
        <v>12</v>
      </c>
      <c r="AO182" s="111" t="s">
        <v>13</v>
      </c>
      <c r="AP182" s="113" t="str">
        <f>+AP123</f>
        <v>10/2025.(V.22.) önk.rendelet mód. ei.</v>
      </c>
      <c r="AQ182" s="111" t="s">
        <v>12</v>
      </c>
      <c r="AR182" s="111" t="s">
        <v>13</v>
      </c>
      <c r="AS182" s="113" t="s">
        <v>118</v>
      </c>
      <c r="AT182" s="109"/>
    </row>
    <row r="183" spans="1:46" ht="26.1" customHeight="1" x14ac:dyDescent="0.2">
      <c r="A183" s="115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2"/>
      <c r="P183" s="112"/>
      <c r="Q183" s="112"/>
      <c r="R183" s="112"/>
      <c r="S183" s="112"/>
      <c r="T183" s="112"/>
      <c r="U183" s="112"/>
      <c r="V183" s="112"/>
      <c r="W183" s="110"/>
      <c r="X183" s="116"/>
      <c r="Y183" s="112"/>
      <c r="Z183" s="112"/>
      <c r="AA183" s="112"/>
      <c r="AB183" s="112"/>
      <c r="AC183" s="112"/>
      <c r="AD183" s="112"/>
      <c r="AE183" s="112"/>
      <c r="AF183" s="112"/>
      <c r="AG183" s="112"/>
      <c r="AH183" s="112"/>
      <c r="AI183" s="112"/>
      <c r="AJ183" s="112"/>
      <c r="AK183" s="112"/>
      <c r="AL183" s="112"/>
      <c r="AM183" s="112"/>
      <c r="AN183" s="112"/>
      <c r="AO183" s="112"/>
      <c r="AP183" s="112"/>
      <c r="AQ183" s="112"/>
      <c r="AR183" s="112"/>
      <c r="AS183" s="112"/>
      <c r="AT183" s="110"/>
    </row>
    <row r="184" spans="1:46" x14ac:dyDescent="0.2">
      <c r="A184" s="19" t="s">
        <v>59</v>
      </c>
      <c r="B184" s="10">
        <f t="shared" ref="B184:D203" si="639">SUM(B7,B66,B125)</f>
        <v>1971574</v>
      </c>
      <c r="C184" s="10">
        <f t="shared" si="639"/>
        <v>8164</v>
      </c>
      <c r="D184" s="10">
        <f t="shared" si="639"/>
        <v>1979738</v>
      </c>
      <c r="E184" s="10">
        <f t="shared" ref="E184:I184" si="640">SUM(E7,E66,E125)</f>
        <v>363489</v>
      </c>
      <c r="F184" s="10">
        <f t="shared" si="640"/>
        <v>0</v>
      </c>
      <c r="G184" s="10">
        <f t="shared" si="640"/>
        <v>2335063</v>
      </c>
      <c r="H184" s="10">
        <f t="shared" si="640"/>
        <v>8164</v>
      </c>
      <c r="I184" s="10">
        <f t="shared" si="640"/>
        <v>2343227</v>
      </c>
      <c r="J184" s="10">
        <f t="shared" ref="J184:N184" si="641">SUM(J7,J66,J125)</f>
        <v>41411</v>
      </c>
      <c r="K184" s="10">
        <f t="shared" si="641"/>
        <v>344</v>
      </c>
      <c r="L184" s="10">
        <f t="shared" si="641"/>
        <v>2376474</v>
      </c>
      <c r="M184" s="10">
        <f t="shared" si="641"/>
        <v>8508</v>
      </c>
      <c r="N184" s="10">
        <f t="shared" si="641"/>
        <v>2384982</v>
      </c>
      <c r="O184" s="10">
        <f t="shared" ref="O184:S184" si="642">SUM(O7,O66,O125)</f>
        <v>158953</v>
      </c>
      <c r="P184" s="10">
        <f t="shared" si="642"/>
        <v>-284</v>
      </c>
      <c r="Q184" s="10">
        <f t="shared" si="642"/>
        <v>2535427</v>
      </c>
      <c r="R184" s="10">
        <f t="shared" si="642"/>
        <v>8224</v>
      </c>
      <c r="S184" s="10">
        <f t="shared" si="642"/>
        <v>2543651</v>
      </c>
      <c r="T184" s="10">
        <f t="shared" ref="T184:V184" si="643">SUM(T7,T66,T125)</f>
        <v>2535081</v>
      </c>
      <c r="U184" s="10">
        <f t="shared" si="643"/>
        <v>8568</v>
      </c>
      <c r="V184" s="10">
        <f t="shared" si="643"/>
        <v>2543649</v>
      </c>
      <c r="W184" s="97">
        <f>+V184/S184*100</f>
        <v>99.999921372861294</v>
      </c>
      <c r="X184" s="73" t="s">
        <v>2</v>
      </c>
      <c r="Y184" s="58">
        <f t="shared" ref="Y184:AA186" si="644">SUM(Y7,Y66,Y125)</f>
        <v>2448656</v>
      </c>
      <c r="Z184" s="10">
        <f t="shared" si="644"/>
        <v>494129</v>
      </c>
      <c r="AA184" s="26">
        <f t="shared" si="644"/>
        <v>2942785</v>
      </c>
      <c r="AB184" s="26">
        <f t="shared" ref="AB184:AF184" si="645">SUM(AB7,AB66,AB125)</f>
        <v>145357</v>
      </c>
      <c r="AC184" s="26">
        <f t="shared" si="645"/>
        <v>53156</v>
      </c>
      <c r="AD184" s="26">
        <f t="shared" si="645"/>
        <v>2594013</v>
      </c>
      <c r="AE184" s="26">
        <f t="shared" si="645"/>
        <v>547285</v>
      </c>
      <c r="AF184" s="26">
        <f t="shared" si="645"/>
        <v>3141298</v>
      </c>
      <c r="AG184" s="26">
        <f t="shared" ref="AG184:AK184" si="646">SUM(AG7,AG66,AG125)</f>
        <v>111580</v>
      </c>
      <c r="AH184" s="26">
        <f t="shared" si="646"/>
        <v>14143</v>
      </c>
      <c r="AI184" s="26">
        <f t="shared" si="646"/>
        <v>2705593</v>
      </c>
      <c r="AJ184" s="26">
        <f t="shared" si="646"/>
        <v>561428</v>
      </c>
      <c r="AK184" s="26">
        <f t="shared" si="646"/>
        <v>3267021</v>
      </c>
      <c r="AL184" s="26">
        <f t="shared" ref="AL184:AS184" si="647">SUM(AL7,AL66,AL125)</f>
        <v>28481</v>
      </c>
      <c r="AM184" s="26">
        <f t="shared" si="647"/>
        <v>24744</v>
      </c>
      <c r="AN184" s="26">
        <f t="shared" si="647"/>
        <v>2734074</v>
      </c>
      <c r="AO184" s="26">
        <f t="shared" si="647"/>
        <v>586172</v>
      </c>
      <c r="AP184" s="26">
        <f t="shared" si="647"/>
        <v>3320246</v>
      </c>
      <c r="AQ184" s="10">
        <f t="shared" si="647"/>
        <v>2797168</v>
      </c>
      <c r="AR184" s="10">
        <f t="shared" si="647"/>
        <v>475659</v>
      </c>
      <c r="AS184" s="10">
        <f t="shared" si="647"/>
        <v>3272827</v>
      </c>
      <c r="AT184" s="97">
        <f>+AS184/AP184*100</f>
        <v>98.571822690246449</v>
      </c>
    </row>
    <row r="185" spans="1:46" x14ac:dyDescent="0.2">
      <c r="A185" s="28" t="s">
        <v>28</v>
      </c>
      <c r="B185" s="2">
        <f t="shared" si="639"/>
        <v>1707574</v>
      </c>
      <c r="C185" s="2">
        <f t="shared" si="639"/>
        <v>0</v>
      </c>
      <c r="D185" s="13">
        <f t="shared" si="639"/>
        <v>1707574</v>
      </c>
      <c r="E185" s="13">
        <f t="shared" ref="E185:I185" si="648">SUM(E8,E67,E126)</f>
        <v>326052</v>
      </c>
      <c r="F185" s="13">
        <f t="shared" si="648"/>
        <v>0</v>
      </c>
      <c r="G185" s="13">
        <f t="shared" si="648"/>
        <v>2033626</v>
      </c>
      <c r="H185" s="13">
        <f t="shared" si="648"/>
        <v>0</v>
      </c>
      <c r="I185" s="13">
        <f t="shared" si="648"/>
        <v>2033626</v>
      </c>
      <c r="J185" s="13">
        <f t="shared" ref="J185:N185" si="649">SUM(J8,J67,J126)</f>
        <v>37852</v>
      </c>
      <c r="K185" s="13">
        <f t="shared" si="649"/>
        <v>0</v>
      </c>
      <c r="L185" s="13">
        <f t="shared" si="649"/>
        <v>2071478</v>
      </c>
      <c r="M185" s="13">
        <f t="shared" si="649"/>
        <v>0</v>
      </c>
      <c r="N185" s="13">
        <f t="shared" si="649"/>
        <v>2071478</v>
      </c>
      <c r="O185" s="13">
        <f t="shared" ref="O185:S185" si="650">SUM(O8,O67,O126)</f>
        <v>127369</v>
      </c>
      <c r="P185" s="13">
        <f t="shared" si="650"/>
        <v>0</v>
      </c>
      <c r="Q185" s="13">
        <f t="shared" si="650"/>
        <v>2198847</v>
      </c>
      <c r="R185" s="13">
        <f t="shared" si="650"/>
        <v>0</v>
      </c>
      <c r="S185" s="13">
        <f t="shared" si="650"/>
        <v>2198847</v>
      </c>
      <c r="T185" s="13">
        <f t="shared" ref="T185:V185" si="651">SUM(T8,T67,T126)</f>
        <v>2198847</v>
      </c>
      <c r="U185" s="13">
        <f t="shared" si="651"/>
        <v>0</v>
      </c>
      <c r="V185" s="13">
        <f t="shared" si="651"/>
        <v>2198847</v>
      </c>
      <c r="W185" s="100">
        <f t="shared" ref="W185:W236" si="652">+V185/S185*100</f>
        <v>100</v>
      </c>
      <c r="Y185" s="64">
        <f t="shared" si="644"/>
        <v>0</v>
      </c>
      <c r="Z185" s="2">
        <f t="shared" si="644"/>
        <v>0</v>
      </c>
      <c r="AA185" s="27">
        <f t="shared" si="644"/>
        <v>0</v>
      </c>
      <c r="AB185" s="27">
        <f t="shared" ref="AB185:AF185" si="653">SUM(AB8,AB67,AB126)</f>
        <v>0</v>
      </c>
      <c r="AC185" s="27">
        <f t="shared" si="653"/>
        <v>0</v>
      </c>
      <c r="AD185" s="27">
        <f t="shared" si="653"/>
        <v>0</v>
      </c>
      <c r="AE185" s="27">
        <f t="shared" si="653"/>
        <v>0</v>
      </c>
      <c r="AF185" s="27">
        <f t="shared" si="653"/>
        <v>0</v>
      </c>
      <c r="AG185" s="27">
        <f t="shared" ref="AG185:AK185" si="654">SUM(AG8,AG67,AG126)</f>
        <v>0</v>
      </c>
      <c r="AH185" s="27">
        <f t="shared" si="654"/>
        <v>0</v>
      </c>
      <c r="AI185" s="27">
        <f t="shared" si="654"/>
        <v>0</v>
      </c>
      <c r="AJ185" s="27">
        <f t="shared" si="654"/>
        <v>0</v>
      </c>
      <c r="AK185" s="27">
        <f t="shared" si="654"/>
        <v>0</v>
      </c>
      <c r="AL185" s="27">
        <f t="shared" ref="AL185:AS185" si="655">SUM(AL8,AL67,AL126)</f>
        <v>0</v>
      </c>
      <c r="AM185" s="27">
        <f t="shared" si="655"/>
        <v>0</v>
      </c>
      <c r="AN185" s="27">
        <f t="shared" si="655"/>
        <v>0</v>
      </c>
      <c r="AO185" s="27">
        <f t="shared" si="655"/>
        <v>0</v>
      </c>
      <c r="AP185" s="27">
        <f t="shared" si="655"/>
        <v>0</v>
      </c>
      <c r="AQ185" s="13">
        <f t="shared" si="655"/>
        <v>0</v>
      </c>
      <c r="AR185" s="13">
        <f t="shared" si="655"/>
        <v>0</v>
      </c>
      <c r="AS185" s="13">
        <f t="shared" si="655"/>
        <v>0</v>
      </c>
      <c r="AT185" s="100"/>
    </row>
    <row r="186" spans="1:46" x14ac:dyDescent="0.2">
      <c r="A186" s="20" t="s">
        <v>29</v>
      </c>
      <c r="B186" s="2">
        <f t="shared" si="639"/>
        <v>264000</v>
      </c>
      <c r="C186" s="2">
        <f t="shared" si="639"/>
        <v>8164</v>
      </c>
      <c r="D186" s="13">
        <f t="shared" si="639"/>
        <v>272164</v>
      </c>
      <c r="E186" s="13">
        <f t="shared" ref="E186:I186" si="656">SUM(E9,E68,E127)</f>
        <v>37437</v>
      </c>
      <c r="F186" s="13">
        <f t="shared" si="656"/>
        <v>0</v>
      </c>
      <c r="G186" s="13">
        <f t="shared" si="656"/>
        <v>301437</v>
      </c>
      <c r="H186" s="13">
        <f t="shared" si="656"/>
        <v>8164</v>
      </c>
      <c r="I186" s="13">
        <f t="shared" si="656"/>
        <v>309601</v>
      </c>
      <c r="J186" s="13">
        <f t="shared" ref="J186:N186" si="657">SUM(J9,J68,J127)</f>
        <v>3559</v>
      </c>
      <c r="K186" s="13">
        <f t="shared" si="657"/>
        <v>344</v>
      </c>
      <c r="L186" s="13">
        <f t="shared" si="657"/>
        <v>304996</v>
      </c>
      <c r="M186" s="13">
        <f t="shared" si="657"/>
        <v>8508</v>
      </c>
      <c r="N186" s="13">
        <f t="shared" si="657"/>
        <v>313504</v>
      </c>
      <c r="O186" s="13">
        <f t="shared" ref="O186:S186" si="658">SUM(O9,O68,O127)</f>
        <v>31584</v>
      </c>
      <c r="P186" s="13">
        <f t="shared" si="658"/>
        <v>-284</v>
      </c>
      <c r="Q186" s="13">
        <f t="shared" si="658"/>
        <v>336580</v>
      </c>
      <c r="R186" s="13">
        <f t="shared" si="658"/>
        <v>8224</v>
      </c>
      <c r="S186" s="13">
        <f t="shared" si="658"/>
        <v>344804</v>
      </c>
      <c r="T186" s="13">
        <f t="shared" ref="T186:V186" si="659">SUM(T9,T68,T127)</f>
        <v>336234</v>
      </c>
      <c r="U186" s="13">
        <f t="shared" si="659"/>
        <v>8568</v>
      </c>
      <c r="V186" s="13">
        <f t="shared" si="659"/>
        <v>344802</v>
      </c>
      <c r="W186" s="100">
        <f t="shared" si="652"/>
        <v>99.999419960325284</v>
      </c>
      <c r="X186" s="40" t="s">
        <v>14</v>
      </c>
      <c r="Y186" s="8">
        <f t="shared" si="644"/>
        <v>346559</v>
      </c>
      <c r="Z186" s="3">
        <f t="shared" si="644"/>
        <v>92204</v>
      </c>
      <c r="AA186" s="12">
        <f t="shared" si="644"/>
        <v>438763</v>
      </c>
      <c r="AB186" s="12">
        <f t="shared" ref="AB186:AF186" si="660">SUM(AB9,AB68,AB127)</f>
        <v>19838</v>
      </c>
      <c r="AC186" s="12">
        <f t="shared" si="660"/>
        <v>8963</v>
      </c>
      <c r="AD186" s="12">
        <f t="shared" si="660"/>
        <v>366397</v>
      </c>
      <c r="AE186" s="12">
        <f t="shared" si="660"/>
        <v>101167</v>
      </c>
      <c r="AF186" s="12">
        <f t="shared" si="660"/>
        <v>467564</v>
      </c>
      <c r="AG186" s="12">
        <f t="shared" ref="AG186:AK186" si="661">SUM(AG9,AG68,AG127)</f>
        <v>14594</v>
      </c>
      <c r="AH186" s="12">
        <f t="shared" si="661"/>
        <v>1839</v>
      </c>
      <c r="AI186" s="12">
        <f t="shared" si="661"/>
        <v>380991</v>
      </c>
      <c r="AJ186" s="12">
        <f t="shared" si="661"/>
        <v>103006</v>
      </c>
      <c r="AK186" s="12">
        <f t="shared" si="661"/>
        <v>483997</v>
      </c>
      <c r="AL186" s="12">
        <f t="shared" ref="AL186:AS186" si="662">SUM(AL9,AL68,AL127)</f>
        <v>2221</v>
      </c>
      <c r="AM186" s="12">
        <f t="shared" si="662"/>
        <v>-14466</v>
      </c>
      <c r="AN186" s="12">
        <f t="shared" si="662"/>
        <v>383212</v>
      </c>
      <c r="AO186" s="12">
        <f t="shared" si="662"/>
        <v>88540</v>
      </c>
      <c r="AP186" s="12">
        <f t="shared" si="662"/>
        <v>471752</v>
      </c>
      <c r="AQ186" s="3">
        <f t="shared" si="662"/>
        <v>374894</v>
      </c>
      <c r="AR186" s="3">
        <f t="shared" si="662"/>
        <v>89164</v>
      </c>
      <c r="AS186" s="3">
        <f t="shared" si="662"/>
        <v>464058</v>
      </c>
      <c r="AT186" s="98">
        <f t="shared" ref="AT186:AT236" si="663">+AS186/AP186*100</f>
        <v>98.369058318777661</v>
      </c>
    </row>
    <row r="187" spans="1:46" x14ac:dyDescent="0.2">
      <c r="A187" s="41" t="s">
        <v>69</v>
      </c>
      <c r="B187" s="42">
        <f t="shared" si="639"/>
        <v>264000</v>
      </c>
      <c r="C187" s="42">
        <f t="shared" si="639"/>
        <v>0</v>
      </c>
      <c r="D187" s="42">
        <f t="shared" si="639"/>
        <v>264000</v>
      </c>
      <c r="E187" s="42">
        <f t="shared" ref="E187:I187" si="664">SUM(E10,E69,E128)</f>
        <v>26000</v>
      </c>
      <c r="F187" s="42">
        <f t="shared" si="664"/>
        <v>0</v>
      </c>
      <c r="G187" s="42">
        <f t="shared" si="664"/>
        <v>290000</v>
      </c>
      <c r="H187" s="42">
        <f t="shared" si="664"/>
        <v>0</v>
      </c>
      <c r="I187" s="42">
        <f t="shared" si="664"/>
        <v>290000</v>
      </c>
      <c r="J187" s="42">
        <f t="shared" ref="J187:N187" si="665">SUM(J10,J69,J128)</f>
        <v>0</v>
      </c>
      <c r="K187" s="42">
        <f t="shared" si="665"/>
        <v>0</v>
      </c>
      <c r="L187" s="42">
        <f t="shared" si="665"/>
        <v>290000</v>
      </c>
      <c r="M187" s="42">
        <f t="shared" si="665"/>
        <v>0</v>
      </c>
      <c r="N187" s="42">
        <f t="shared" si="665"/>
        <v>290000</v>
      </c>
      <c r="O187" s="42">
        <f t="shared" ref="O187:S187" si="666">SUM(O10,O69,O128)</f>
        <v>14314</v>
      </c>
      <c r="P187" s="42">
        <f t="shared" si="666"/>
        <v>0</v>
      </c>
      <c r="Q187" s="42">
        <f t="shared" si="666"/>
        <v>304314</v>
      </c>
      <c r="R187" s="42">
        <f t="shared" si="666"/>
        <v>0</v>
      </c>
      <c r="S187" s="42">
        <f t="shared" si="666"/>
        <v>304314</v>
      </c>
      <c r="T187" s="42">
        <f t="shared" ref="T187:V187" si="667">SUM(T10,T69,T128)</f>
        <v>304314</v>
      </c>
      <c r="U187" s="42">
        <f t="shared" si="667"/>
        <v>0</v>
      </c>
      <c r="V187" s="42">
        <f t="shared" si="667"/>
        <v>304314</v>
      </c>
      <c r="W187" s="100">
        <f t="shared" si="652"/>
        <v>100</v>
      </c>
      <c r="Y187" s="64"/>
      <c r="Z187" s="2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104"/>
      <c r="AR187" s="104"/>
      <c r="AS187" s="104"/>
      <c r="AT187" s="100"/>
    </row>
    <row r="188" spans="1:46" x14ac:dyDescent="0.2">
      <c r="A188" s="21"/>
      <c r="B188" s="2">
        <f t="shared" si="639"/>
        <v>0</v>
      </c>
      <c r="C188" s="2">
        <f t="shared" si="639"/>
        <v>0</v>
      </c>
      <c r="D188" s="13">
        <f t="shared" si="639"/>
        <v>0</v>
      </c>
      <c r="E188" s="13">
        <f t="shared" ref="E188:I188" si="668">SUM(E11,E70,E129)</f>
        <v>0</v>
      </c>
      <c r="F188" s="13">
        <f t="shared" si="668"/>
        <v>0</v>
      </c>
      <c r="G188" s="13">
        <f t="shared" si="668"/>
        <v>0</v>
      </c>
      <c r="H188" s="13">
        <f t="shared" si="668"/>
        <v>0</v>
      </c>
      <c r="I188" s="13">
        <f t="shared" si="668"/>
        <v>0</v>
      </c>
      <c r="J188" s="13">
        <f t="shared" ref="J188:N188" si="669">SUM(J11,J70,J129)</f>
        <v>0</v>
      </c>
      <c r="K188" s="13">
        <f t="shared" si="669"/>
        <v>0</v>
      </c>
      <c r="L188" s="13">
        <f t="shared" si="669"/>
        <v>0</v>
      </c>
      <c r="M188" s="13">
        <f t="shared" si="669"/>
        <v>0</v>
      </c>
      <c r="N188" s="13">
        <f t="shared" si="669"/>
        <v>0</v>
      </c>
      <c r="O188" s="13">
        <f t="shared" ref="O188:S188" si="670">SUM(O11,O70,O129)</f>
        <v>0</v>
      </c>
      <c r="P188" s="13">
        <f t="shared" si="670"/>
        <v>0</v>
      </c>
      <c r="Q188" s="13">
        <f t="shared" si="670"/>
        <v>0</v>
      </c>
      <c r="R188" s="13">
        <f t="shared" si="670"/>
        <v>0</v>
      </c>
      <c r="S188" s="13">
        <f t="shared" si="670"/>
        <v>0</v>
      </c>
      <c r="T188" s="13">
        <f t="shared" ref="T188:V188" si="671">SUM(T11,T70,T129)</f>
        <v>0</v>
      </c>
      <c r="U188" s="13">
        <f t="shared" si="671"/>
        <v>0</v>
      </c>
      <c r="V188" s="13">
        <f t="shared" si="671"/>
        <v>0</v>
      </c>
      <c r="W188" s="100"/>
      <c r="X188" s="40" t="s">
        <v>24</v>
      </c>
      <c r="Y188" s="8">
        <f t="shared" ref="Y188:AF188" si="672">SUM(Y11,Y70,Y129)</f>
        <v>6225179</v>
      </c>
      <c r="Z188" s="3">
        <f t="shared" si="672"/>
        <v>404578</v>
      </c>
      <c r="AA188" s="12">
        <f t="shared" si="672"/>
        <v>6629757</v>
      </c>
      <c r="AB188" s="12">
        <f t="shared" si="672"/>
        <v>180992</v>
      </c>
      <c r="AC188" s="12">
        <f t="shared" si="672"/>
        <v>3620</v>
      </c>
      <c r="AD188" s="12">
        <f t="shared" si="672"/>
        <v>6406171</v>
      </c>
      <c r="AE188" s="12">
        <f t="shared" si="672"/>
        <v>408198</v>
      </c>
      <c r="AF188" s="12">
        <f t="shared" si="672"/>
        <v>6814369</v>
      </c>
      <c r="AG188" s="12">
        <f t="shared" ref="AG188:AK188" si="673">SUM(AG11,AG70,AG129)</f>
        <v>23163</v>
      </c>
      <c r="AH188" s="12">
        <f t="shared" si="673"/>
        <v>1583</v>
      </c>
      <c r="AI188" s="12">
        <f t="shared" si="673"/>
        <v>6429334</v>
      </c>
      <c r="AJ188" s="12">
        <f t="shared" si="673"/>
        <v>409781</v>
      </c>
      <c r="AK188" s="12">
        <f t="shared" si="673"/>
        <v>6839115</v>
      </c>
      <c r="AL188" s="12">
        <f t="shared" ref="AL188:AS188" si="674">SUM(AL11,AL70,AL129)</f>
        <v>-4329749</v>
      </c>
      <c r="AM188" s="12">
        <f t="shared" si="674"/>
        <v>-110738</v>
      </c>
      <c r="AN188" s="12">
        <f t="shared" si="674"/>
        <v>2099585</v>
      </c>
      <c r="AO188" s="12">
        <f t="shared" si="674"/>
        <v>299043</v>
      </c>
      <c r="AP188" s="12">
        <f t="shared" si="674"/>
        <v>2398628</v>
      </c>
      <c r="AQ188" s="3">
        <f t="shared" si="674"/>
        <v>2016620</v>
      </c>
      <c r="AR188" s="3">
        <f t="shared" si="674"/>
        <v>271533</v>
      </c>
      <c r="AS188" s="3">
        <f t="shared" si="674"/>
        <v>2288153</v>
      </c>
      <c r="AT188" s="98">
        <f t="shared" si="663"/>
        <v>95.394242041700508</v>
      </c>
    </row>
    <row r="189" spans="1:46" x14ac:dyDescent="0.2">
      <c r="A189" s="21" t="s">
        <v>60</v>
      </c>
      <c r="B189" s="3">
        <f t="shared" si="639"/>
        <v>1000</v>
      </c>
      <c r="C189" s="3">
        <f t="shared" si="639"/>
        <v>0</v>
      </c>
      <c r="D189" s="3">
        <f t="shared" si="639"/>
        <v>1000</v>
      </c>
      <c r="E189" s="3">
        <f t="shared" ref="E189:I189" si="675">SUM(E12,E71,E130)</f>
        <v>0</v>
      </c>
      <c r="F189" s="3">
        <f t="shared" si="675"/>
        <v>0</v>
      </c>
      <c r="G189" s="3">
        <f t="shared" si="675"/>
        <v>1000</v>
      </c>
      <c r="H189" s="3">
        <f t="shared" si="675"/>
        <v>0</v>
      </c>
      <c r="I189" s="3">
        <f t="shared" si="675"/>
        <v>1000</v>
      </c>
      <c r="J189" s="3">
        <f t="shared" ref="J189:N189" si="676">SUM(J12,J71,J130)</f>
        <v>0</v>
      </c>
      <c r="K189" s="3">
        <f t="shared" si="676"/>
        <v>0</v>
      </c>
      <c r="L189" s="3">
        <f t="shared" si="676"/>
        <v>1000</v>
      </c>
      <c r="M189" s="3">
        <f t="shared" si="676"/>
        <v>0</v>
      </c>
      <c r="N189" s="3">
        <f t="shared" si="676"/>
        <v>1000</v>
      </c>
      <c r="O189" s="3">
        <f t="shared" ref="O189:S189" si="677">SUM(O12,O71,O130)</f>
        <v>311239</v>
      </c>
      <c r="P189" s="3">
        <f t="shared" si="677"/>
        <v>0</v>
      </c>
      <c r="Q189" s="3">
        <f t="shared" si="677"/>
        <v>312239</v>
      </c>
      <c r="R189" s="3">
        <f t="shared" si="677"/>
        <v>0</v>
      </c>
      <c r="S189" s="3">
        <f t="shared" si="677"/>
        <v>312239</v>
      </c>
      <c r="T189" s="3">
        <f t="shared" ref="T189:V189" si="678">SUM(T12,T71,T130)</f>
        <v>311792</v>
      </c>
      <c r="U189" s="3">
        <f t="shared" si="678"/>
        <v>0</v>
      </c>
      <c r="V189" s="3">
        <f t="shared" si="678"/>
        <v>311792</v>
      </c>
      <c r="W189" s="98">
        <f t="shared" si="652"/>
        <v>99.856840433129747</v>
      </c>
      <c r="X189" s="74" t="s">
        <v>108</v>
      </c>
      <c r="Y189" s="65">
        <f>SUM(Y12,Y71,Y130)</f>
        <v>2529978</v>
      </c>
      <c r="Z189" s="30">
        <f>SUM(Z12,Z71,Z130)</f>
        <v>0</v>
      </c>
      <c r="AA189" s="53">
        <f>SUM(Y189:Z189)</f>
        <v>2529978</v>
      </c>
      <c r="AB189" s="81">
        <f t="shared" ref="AB189:AK189" si="679">SUM(AB12,AB71,AB130)</f>
        <v>0</v>
      </c>
      <c r="AC189" s="81">
        <f t="shared" si="679"/>
        <v>0</v>
      </c>
      <c r="AD189" s="53">
        <f t="shared" si="679"/>
        <v>2529978</v>
      </c>
      <c r="AE189" s="53">
        <f t="shared" si="679"/>
        <v>0</v>
      </c>
      <c r="AF189" s="53">
        <f t="shared" si="679"/>
        <v>2529978</v>
      </c>
      <c r="AG189" s="53">
        <f t="shared" si="679"/>
        <v>0</v>
      </c>
      <c r="AH189" s="53">
        <f t="shared" si="679"/>
        <v>0</v>
      </c>
      <c r="AI189" s="53">
        <f t="shared" si="679"/>
        <v>2529978</v>
      </c>
      <c r="AJ189" s="53">
        <f t="shared" si="679"/>
        <v>0</v>
      </c>
      <c r="AK189" s="53">
        <f t="shared" si="679"/>
        <v>2529978</v>
      </c>
      <c r="AL189" s="53">
        <f t="shared" ref="AL189:AS189" si="680">SUM(AL12,AL71,AL130)</f>
        <v>-2494000</v>
      </c>
      <c r="AM189" s="53">
        <f t="shared" si="680"/>
        <v>0</v>
      </c>
      <c r="AN189" s="53">
        <f t="shared" si="680"/>
        <v>35978</v>
      </c>
      <c r="AO189" s="53">
        <f t="shared" si="680"/>
        <v>0</v>
      </c>
      <c r="AP189" s="53">
        <f t="shared" si="680"/>
        <v>35978</v>
      </c>
      <c r="AQ189" s="30">
        <f t="shared" si="680"/>
        <v>110612</v>
      </c>
      <c r="AR189" s="30">
        <f t="shared" si="680"/>
        <v>0</v>
      </c>
      <c r="AS189" s="30">
        <f t="shared" si="680"/>
        <v>110612</v>
      </c>
      <c r="AT189" s="100">
        <f t="shared" si="663"/>
        <v>307.44343765634557</v>
      </c>
    </row>
    <row r="190" spans="1:46" x14ac:dyDescent="0.2">
      <c r="A190" s="20" t="s">
        <v>71</v>
      </c>
      <c r="B190" s="2">
        <f t="shared" si="639"/>
        <v>1000</v>
      </c>
      <c r="C190" s="2">
        <f t="shared" si="639"/>
        <v>0</v>
      </c>
      <c r="D190" s="13">
        <f t="shared" si="639"/>
        <v>1000</v>
      </c>
      <c r="E190" s="13">
        <f t="shared" ref="E190:I190" si="681">SUM(E13,E72,E131)</f>
        <v>0</v>
      </c>
      <c r="F190" s="13">
        <f t="shared" si="681"/>
        <v>0</v>
      </c>
      <c r="G190" s="13">
        <f t="shared" si="681"/>
        <v>1000</v>
      </c>
      <c r="H190" s="13">
        <f t="shared" si="681"/>
        <v>0</v>
      </c>
      <c r="I190" s="13">
        <f t="shared" si="681"/>
        <v>1000</v>
      </c>
      <c r="J190" s="13">
        <f t="shared" ref="J190:N190" si="682">SUM(J13,J72,J131)</f>
        <v>0</v>
      </c>
      <c r="K190" s="13">
        <f t="shared" si="682"/>
        <v>0</v>
      </c>
      <c r="L190" s="13">
        <f t="shared" si="682"/>
        <v>1000</v>
      </c>
      <c r="M190" s="13">
        <f t="shared" si="682"/>
        <v>0</v>
      </c>
      <c r="N190" s="13">
        <f t="shared" si="682"/>
        <v>1000</v>
      </c>
      <c r="O190" s="13">
        <f t="shared" ref="O190:S190" si="683">SUM(O13,O72,O131)</f>
        <v>311239</v>
      </c>
      <c r="P190" s="13">
        <f t="shared" si="683"/>
        <v>0</v>
      </c>
      <c r="Q190" s="13">
        <f t="shared" si="683"/>
        <v>312239</v>
      </c>
      <c r="R190" s="13">
        <f t="shared" si="683"/>
        <v>0</v>
      </c>
      <c r="S190" s="13">
        <f t="shared" si="683"/>
        <v>312239</v>
      </c>
      <c r="T190" s="13">
        <f t="shared" ref="T190:V190" si="684">SUM(T13,T72,T131)</f>
        <v>311792</v>
      </c>
      <c r="U190" s="13">
        <f t="shared" si="684"/>
        <v>0</v>
      </c>
      <c r="V190" s="13">
        <f t="shared" si="684"/>
        <v>311792</v>
      </c>
      <c r="W190" s="100">
        <f t="shared" si="652"/>
        <v>99.856840433129747</v>
      </c>
      <c r="X190" s="74" t="s">
        <v>109</v>
      </c>
      <c r="Y190" s="65">
        <f>SUM(Y13,Y72,Y131)</f>
        <v>148206</v>
      </c>
      <c r="Z190" s="30">
        <f>SUM(Z13,Z72,Z131)</f>
        <v>0</v>
      </c>
      <c r="AA190" s="53">
        <f>SUM(Y190:Z190)</f>
        <v>148206</v>
      </c>
      <c r="AB190" s="81">
        <f t="shared" ref="AB190:AK190" si="685">SUM(AB13,AB72,AB131)</f>
        <v>0</v>
      </c>
      <c r="AC190" s="81">
        <f t="shared" si="685"/>
        <v>0</v>
      </c>
      <c r="AD190" s="53">
        <f t="shared" si="685"/>
        <v>148206</v>
      </c>
      <c r="AE190" s="53">
        <f t="shared" si="685"/>
        <v>0</v>
      </c>
      <c r="AF190" s="53">
        <f t="shared" si="685"/>
        <v>148206</v>
      </c>
      <c r="AG190" s="53">
        <f t="shared" si="685"/>
        <v>2845</v>
      </c>
      <c r="AH190" s="53">
        <f t="shared" si="685"/>
        <v>0</v>
      </c>
      <c r="AI190" s="53">
        <f t="shared" si="685"/>
        <v>151051</v>
      </c>
      <c r="AJ190" s="53">
        <f t="shared" si="685"/>
        <v>0</v>
      </c>
      <c r="AK190" s="53">
        <f t="shared" si="685"/>
        <v>151051</v>
      </c>
      <c r="AL190" s="53">
        <f t="shared" ref="AL190:AS190" si="686">SUM(AL13,AL72,AL131)</f>
        <v>84035</v>
      </c>
      <c r="AM190" s="53">
        <f t="shared" si="686"/>
        <v>0</v>
      </c>
      <c r="AN190" s="53">
        <f t="shared" si="686"/>
        <v>235086</v>
      </c>
      <c r="AO190" s="53">
        <f t="shared" si="686"/>
        <v>0</v>
      </c>
      <c r="AP190" s="53">
        <f t="shared" si="686"/>
        <v>235086</v>
      </c>
      <c r="AQ190" s="13">
        <f t="shared" si="686"/>
        <v>159635</v>
      </c>
      <c r="AR190" s="13">
        <f t="shared" si="686"/>
        <v>0</v>
      </c>
      <c r="AS190" s="13">
        <f t="shared" si="686"/>
        <v>159635</v>
      </c>
      <c r="AT190" s="100">
        <f t="shared" si="663"/>
        <v>67.904936916702823</v>
      </c>
    </row>
    <row r="191" spans="1:46" x14ac:dyDescent="0.2">
      <c r="A191" s="20"/>
      <c r="B191" s="2">
        <f t="shared" si="639"/>
        <v>0</v>
      </c>
      <c r="C191" s="2">
        <f t="shared" si="639"/>
        <v>0</v>
      </c>
      <c r="D191" s="13">
        <f t="shared" si="639"/>
        <v>0</v>
      </c>
      <c r="E191" s="13">
        <f t="shared" ref="E191:I191" si="687">SUM(E14,E73,E132)</f>
        <v>0</v>
      </c>
      <c r="F191" s="13">
        <f t="shared" si="687"/>
        <v>0</v>
      </c>
      <c r="G191" s="13">
        <f t="shared" si="687"/>
        <v>0</v>
      </c>
      <c r="H191" s="13">
        <f t="shared" si="687"/>
        <v>0</v>
      </c>
      <c r="I191" s="13">
        <f t="shared" si="687"/>
        <v>0</v>
      </c>
      <c r="J191" s="13">
        <f t="shared" ref="J191:N191" si="688">SUM(J14,J73,J132)</f>
        <v>0</v>
      </c>
      <c r="K191" s="13">
        <f t="shared" si="688"/>
        <v>0</v>
      </c>
      <c r="L191" s="13">
        <f t="shared" si="688"/>
        <v>0</v>
      </c>
      <c r="M191" s="13">
        <f t="shared" si="688"/>
        <v>0</v>
      </c>
      <c r="N191" s="13">
        <f t="shared" si="688"/>
        <v>0</v>
      </c>
      <c r="O191" s="13">
        <f t="shared" ref="O191:S191" si="689">SUM(O14,O73,O132)</f>
        <v>0</v>
      </c>
      <c r="P191" s="13">
        <f t="shared" si="689"/>
        <v>0</v>
      </c>
      <c r="Q191" s="13">
        <f t="shared" si="689"/>
        <v>0</v>
      </c>
      <c r="R191" s="13">
        <f t="shared" si="689"/>
        <v>0</v>
      </c>
      <c r="S191" s="13">
        <f t="shared" si="689"/>
        <v>0</v>
      </c>
      <c r="T191" s="13">
        <f t="shared" ref="T191:V191" si="690">SUM(T14,T73,T132)</f>
        <v>0</v>
      </c>
      <c r="U191" s="13">
        <f t="shared" si="690"/>
        <v>0</v>
      </c>
      <c r="V191" s="13">
        <f t="shared" si="690"/>
        <v>0</v>
      </c>
      <c r="W191" s="100"/>
      <c r="X191" s="74"/>
      <c r="Y191" s="65"/>
      <c r="Z191" s="30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13"/>
      <c r="AR191" s="13"/>
      <c r="AS191" s="13"/>
      <c r="AT191" s="100"/>
    </row>
    <row r="192" spans="1:46" x14ac:dyDescent="0.2">
      <c r="A192" s="20"/>
      <c r="B192" s="2">
        <f t="shared" si="639"/>
        <v>0</v>
      </c>
      <c r="C192" s="2">
        <f t="shared" si="639"/>
        <v>0</v>
      </c>
      <c r="D192" s="13">
        <f t="shared" si="639"/>
        <v>0</v>
      </c>
      <c r="E192" s="13">
        <f t="shared" ref="E192:I192" si="691">SUM(E15,E74,E133)</f>
        <v>0</v>
      </c>
      <c r="F192" s="13">
        <f t="shared" si="691"/>
        <v>0</v>
      </c>
      <c r="G192" s="13">
        <f t="shared" si="691"/>
        <v>0</v>
      </c>
      <c r="H192" s="13">
        <f t="shared" si="691"/>
        <v>0</v>
      </c>
      <c r="I192" s="13">
        <f t="shared" si="691"/>
        <v>0</v>
      </c>
      <c r="J192" s="13">
        <f t="shared" ref="J192:N192" si="692">SUM(J15,J74,J133)</f>
        <v>0</v>
      </c>
      <c r="K192" s="13">
        <f t="shared" si="692"/>
        <v>0</v>
      </c>
      <c r="L192" s="13">
        <f t="shared" si="692"/>
        <v>0</v>
      </c>
      <c r="M192" s="13">
        <f t="shared" si="692"/>
        <v>0</v>
      </c>
      <c r="N192" s="13">
        <f t="shared" si="692"/>
        <v>0</v>
      </c>
      <c r="O192" s="13">
        <f t="shared" ref="O192:S192" si="693">SUM(O15,O74,O133)</f>
        <v>0</v>
      </c>
      <c r="P192" s="13">
        <f t="shared" si="693"/>
        <v>0</v>
      </c>
      <c r="Q192" s="13">
        <f t="shared" si="693"/>
        <v>0</v>
      </c>
      <c r="R192" s="13">
        <f t="shared" si="693"/>
        <v>0</v>
      </c>
      <c r="S192" s="13">
        <f t="shared" si="693"/>
        <v>0</v>
      </c>
      <c r="T192" s="13">
        <f t="shared" ref="T192:V192" si="694">SUM(T15,T74,T133)</f>
        <v>0</v>
      </c>
      <c r="U192" s="13">
        <f t="shared" si="694"/>
        <v>0</v>
      </c>
      <c r="V192" s="13">
        <f t="shared" si="694"/>
        <v>0</v>
      </c>
      <c r="W192" s="100"/>
      <c r="X192" s="40"/>
      <c r="Y192" s="64"/>
      <c r="Z192" s="2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13"/>
      <c r="AR192" s="13"/>
      <c r="AS192" s="13"/>
      <c r="AT192" s="100"/>
    </row>
    <row r="193" spans="1:46" x14ac:dyDescent="0.2">
      <c r="A193" s="21" t="s">
        <v>17</v>
      </c>
      <c r="B193" s="3">
        <f t="shared" si="639"/>
        <v>8172525</v>
      </c>
      <c r="C193" s="3">
        <f t="shared" si="639"/>
        <v>0</v>
      </c>
      <c r="D193" s="3">
        <f t="shared" si="639"/>
        <v>8172525</v>
      </c>
      <c r="E193" s="3">
        <f t="shared" ref="E193:I193" si="695">SUM(E16,E75,E134)</f>
        <v>0</v>
      </c>
      <c r="F193" s="3">
        <f t="shared" si="695"/>
        <v>0</v>
      </c>
      <c r="G193" s="3">
        <f t="shared" si="695"/>
        <v>8172525</v>
      </c>
      <c r="H193" s="3">
        <f t="shared" si="695"/>
        <v>0</v>
      </c>
      <c r="I193" s="3">
        <f t="shared" si="695"/>
        <v>8172525</v>
      </c>
      <c r="J193" s="3">
        <f t="shared" ref="J193:N193" si="696">SUM(J16,J75,J134)</f>
        <v>0</v>
      </c>
      <c r="K193" s="3">
        <f t="shared" si="696"/>
        <v>0</v>
      </c>
      <c r="L193" s="3">
        <f t="shared" si="696"/>
        <v>8172525</v>
      </c>
      <c r="M193" s="3">
        <f t="shared" si="696"/>
        <v>0</v>
      </c>
      <c r="N193" s="3">
        <f t="shared" si="696"/>
        <v>8172525</v>
      </c>
      <c r="O193" s="3">
        <f t="shared" ref="O193:S193" si="697">SUM(O16,O75,O134)</f>
        <v>4410773</v>
      </c>
      <c r="P193" s="3">
        <f t="shared" si="697"/>
        <v>0</v>
      </c>
      <c r="Q193" s="3">
        <f t="shared" si="697"/>
        <v>12583298</v>
      </c>
      <c r="R193" s="3">
        <f t="shared" si="697"/>
        <v>0</v>
      </c>
      <c r="S193" s="3">
        <f t="shared" si="697"/>
        <v>12583298</v>
      </c>
      <c r="T193" s="3">
        <f t="shared" ref="T193:V193" si="698">SUM(T16,T75,T134)</f>
        <v>12583294</v>
      </c>
      <c r="U193" s="3">
        <f t="shared" si="698"/>
        <v>0</v>
      </c>
      <c r="V193" s="3">
        <f t="shared" si="698"/>
        <v>12583294</v>
      </c>
      <c r="W193" s="98">
        <f t="shared" si="652"/>
        <v>99.999968211831273</v>
      </c>
      <c r="X193" s="40" t="s">
        <v>25</v>
      </c>
      <c r="Y193" s="8">
        <f t="shared" ref="Y193:AF193" si="699">SUM(Y16,Y75,Y134)</f>
        <v>16500</v>
      </c>
      <c r="Z193" s="3">
        <f t="shared" si="699"/>
        <v>52549</v>
      </c>
      <c r="AA193" s="12">
        <f t="shared" si="699"/>
        <v>69049</v>
      </c>
      <c r="AB193" s="12">
        <f t="shared" si="699"/>
        <v>0</v>
      </c>
      <c r="AC193" s="12">
        <f t="shared" si="699"/>
        <v>0</v>
      </c>
      <c r="AD193" s="12">
        <f t="shared" si="699"/>
        <v>16500</v>
      </c>
      <c r="AE193" s="12">
        <f t="shared" si="699"/>
        <v>52549</v>
      </c>
      <c r="AF193" s="12">
        <f t="shared" si="699"/>
        <v>69049</v>
      </c>
      <c r="AG193" s="12">
        <f t="shared" ref="AG193:AK193" si="700">SUM(AG16,AG75,AG134)</f>
        <v>0</v>
      </c>
      <c r="AH193" s="12">
        <f t="shared" si="700"/>
        <v>0</v>
      </c>
      <c r="AI193" s="12">
        <f t="shared" si="700"/>
        <v>16500</v>
      </c>
      <c r="AJ193" s="12">
        <f t="shared" si="700"/>
        <v>52549</v>
      </c>
      <c r="AK193" s="12">
        <f t="shared" si="700"/>
        <v>69049</v>
      </c>
      <c r="AL193" s="12">
        <f t="shared" ref="AL193:AS193" si="701">SUM(AL16,AL75,AL134)</f>
        <v>0</v>
      </c>
      <c r="AM193" s="12">
        <f t="shared" si="701"/>
        <v>-9000</v>
      </c>
      <c r="AN193" s="12">
        <f t="shared" si="701"/>
        <v>16500</v>
      </c>
      <c r="AO193" s="12">
        <f t="shared" si="701"/>
        <v>43549</v>
      </c>
      <c r="AP193" s="12">
        <f t="shared" si="701"/>
        <v>60049</v>
      </c>
      <c r="AQ193" s="3">
        <f t="shared" si="701"/>
        <v>11954</v>
      </c>
      <c r="AR193" s="3">
        <f t="shared" si="701"/>
        <v>42273</v>
      </c>
      <c r="AS193" s="3">
        <f t="shared" si="701"/>
        <v>54227</v>
      </c>
      <c r="AT193" s="98">
        <f t="shared" si="663"/>
        <v>90.304584589252116</v>
      </c>
    </row>
    <row r="194" spans="1:46" x14ac:dyDescent="0.2">
      <c r="A194" s="20" t="s">
        <v>31</v>
      </c>
      <c r="B194" s="2">
        <f t="shared" si="639"/>
        <v>25</v>
      </c>
      <c r="C194" s="2">
        <f t="shared" si="639"/>
        <v>0</v>
      </c>
      <c r="D194" s="13">
        <f t="shared" si="639"/>
        <v>25</v>
      </c>
      <c r="E194" s="13">
        <f t="shared" ref="E194:I194" si="702">SUM(E17,E76,E135)</f>
        <v>0</v>
      </c>
      <c r="F194" s="13">
        <f t="shared" si="702"/>
        <v>0</v>
      </c>
      <c r="G194" s="13">
        <f t="shared" si="702"/>
        <v>25</v>
      </c>
      <c r="H194" s="13">
        <f t="shared" si="702"/>
        <v>0</v>
      </c>
      <c r="I194" s="13">
        <f t="shared" si="702"/>
        <v>25</v>
      </c>
      <c r="J194" s="13">
        <f t="shared" ref="J194:N194" si="703">SUM(J17,J76,J135)</f>
        <v>0</v>
      </c>
      <c r="K194" s="13">
        <f t="shared" si="703"/>
        <v>0</v>
      </c>
      <c r="L194" s="13">
        <f t="shared" si="703"/>
        <v>25</v>
      </c>
      <c r="M194" s="13">
        <f t="shared" si="703"/>
        <v>0</v>
      </c>
      <c r="N194" s="13">
        <f t="shared" si="703"/>
        <v>25</v>
      </c>
      <c r="O194" s="13">
        <f t="shared" ref="O194:S194" si="704">SUM(O17,O76,O135)</f>
        <v>0</v>
      </c>
      <c r="P194" s="13">
        <f t="shared" si="704"/>
        <v>0</v>
      </c>
      <c r="Q194" s="13">
        <f t="shared" si="704"/>
        <v>25</v>
      </c>
      <c r="R194" s="13">
        <f t="shared" si="704"/>
        <v>0</v>
      </c>
      <c r="S194" s="13">
        <f t="shared" si="704"/>
        <v>25</v>
      </c>
      <c r="T194" s="13">
        <f t="shared" ref="T194:V194" si="705">SUM(T17,T76,T135)</f>
        <v>23</v>
      </c>
      <c r="U194" s="13">
        <f t="shared" si="705"/>
        <v>0</v>
      </c>
      <c r="V194" s="13">
        <f t="shared" si="705"/>
        <v>23</v>
      </c>
      <c r="W194" s="100">
        <f t="shared" si="652"/>
        <v>92</v>
      </c>
      <c r="Y194" s="64"/>
      <c r="Z194" s="2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13"/>
      <c r="AR194" s="13"/>
      <c r="AS194" s="13"/>
      <c r="AT194" s="100"/>
    </row>
    <row r="195" spans="1:46" x14ac:dyDescent="0.2">
      <c r="A195" s="20" t="s">
        <v>32</v>
      </c>
      <c r="B195" s="2">
        <f t="shared" si="639"/>
        <v>380000</v>
      </c>
      <c r="C195" s="2">
        <f t="shared" si="639"/>
        <v>0</v>
      </c>
      <c r="D195" s="13">
        <f t="shared" si="639"/>
        <v>380000</v>
      </c>
      <c r="E195" s="13">
        <f t="shared" ref="E195:I195" si="706">SUM(E18,E77,E136)</f>
        <v>0</v>
      </c>
      <c r="F195" s="13">
        <f t="shared" si="706"/>
        <v>0</v>
      </c>
      <c r="G195" s="13">
        <f t="shared" si="706"/>
        <v>380000</v>
      </c>
      <c r="H195" s="13">
        <f t="shared" si="706"/>
        <v>0</v>
      </c>
      <c r="I195" s="13">
        <f t="shared" si="706"/>
        <v>380000</v>
      </c>
      <c r="J195" s="13">
        <f t="shared" ref="J195:N195" si="707">SUM(J18,J77,J136)</f>
        <v>0</v>
      </c>
      <c r="K195" s="13">
        <f t="shared" si="707"/>
        <v>0</v>
      </c>
      <c r="L195" s="13">
        <f t="shared" si="707"/>
        <v>380000</v>
      </c>
      <c r="M195" s="13">
        <f t="shared" si="707"/>
        <v>0</v>
      </c>
      <c r="N195" s="13">
        <f t="shared" si="707"/>
        <v>380000</v>
      </c>
      <c r="O195" s="13">
        <f t="shared" ref="O195:S195" si="708">SUM(O18,O77,O136)</f>
        <v>31032</v>
      </c>
      <c r="P195" s="13">
        <f t="shared" si="708"/>
        <v>0</v>
      </c>
      <c r="Q195" s="13">
        <f t="shared" si="708"/>
        <v>411032</v>
      </c>
      <c r="R195" s="13">
        <f t="shared" si="708"/>
        <v>0</v>
      </c>
      <c r="S195" s="13">
        <f t="shared" si="708"/>
        <v>411032</v>
      </c>
      <c r="T195" s="13">
        <f t="shared" ref="T195:V195" si="709">SUM(T18,T77,T136)</f>
        <v>411032</v>
      </c>
      <c r="U195" s="13">
        <f t="shared" si="709"/>
        <v>0</v>
      </c>
      <c r="V195" s="13">
        <f t="shared" si="709"/>
        <v>411032</v>
      </c>
      <c r="W195" s="100">
        <f t="shared" si="652"/>
        <v>100</v>
      </c>
      <c r="X195" s="40" t="s">
        <v>26</v>
      </c>
      <c r="Y195" s="8">
        <f t="shared" ref="Y195:AF200" si="710">SUM(Y18,Y77,Y136)</f>
        <v>3603041</v>
      </c>
      <c r="Z195" s="3">
        <f t="shared" si="710"/>
        <v>1713565</v>
      </c>
      <c r="AA195" s="12">
        <f t="shared" si="710"/>
        <v>5316606</v>
      </c>
      <c r="AB195" s="12">
        <f t="shared" si="710"/>
        <v>8230</v>
      </c>
      <c r="AC195" s="12">
        <f t="shared" si="710"/>
        <v>125555</v>
      </c>
      <c r="AD195" s="12">
        <f t="shared" si="710"/>
        <v>3611271</v>
      </c>
      <c r="AE195" s="12">
        <f t="shared" si="710"/>
        <v>1839120</v>
      </c>
      <c r="AF195" s="12">
        <f t="shared" si="710"/>
        <v>5450391</v>
      </c>
      <c r="AG195" s="12">
        <f t="shared" ref="AG195:AK195" si="711">SUM(AG18,AG77,AG136)</f>
        <v>157570</v>
      </c>
      <c r="AH195" s="12">
        <f t="shared" si="711"/>
        <v>600781</v>
      </c>
      <c r="AI195" s="12">
        <f t="shared" si="711"/>
        <v>3768841</v>
      </c>
      <c r="AJ195" s="12">
        <f t="shared" si="711"/>
        <v>2439901</v>
      </c>
      <c r="AK195" s="12">
        <f t="shared" si="711"/>
        <v>6208742</v>
      </c>
      <c r="AL195" s="12">
        <f t="shared" ref="AL195:AS195" si="712">SUM(AL18,AL77,AL136)</f>
        <v>93215</v>
      </c>
      <c r="AM195" s="12">
        <f t="shared" si="712"/>
        <v>-235141</v>
      </c>
      <c r="AN195" s="12">
        <f t="shared" si="712"/>
        <v>3862056</v>
      </c>
      <c r="AO195" s="12">
        <f t="shared" si="712"/>
        <v>2204760</v>
      </c>
      <c r="AP195" s="12">
        <f t="shared" si="712"/>
        <v>6066816</v>
      </c>
      <c r="AQ195" s="3">
        <f t="shared" si="712"/>
        <v>3859264</v>
      </c>
      <c r="AR195" s="3">
        <f t="shared" si="712"/>
        <v>2129048</v>
      </c>
      <c r="AS195" s="3">
        <f t="shared" si="712"/>
        <v>5988312</v>
      </c>
      <c r="AT195" s="98">
        <f t="shared" si="663"/>
        <v>98.706009874042664</v>
      </c>
    </row>
    <row r="196" spans="1:46" x14ac:dyDescent="0.2">
      <c r="A196" s="20" t="s">
        <v>33</v>
      </c>
      <c r="B196" s="13">
        <f t="shared" si="639"/>
        <v>285000</v>
      </c>
      <c r="C196" s="13">
        <f t="shared" si="639"/>
        <v>0</v>
      </c>
      <c r="D196" s="13">
        <f t="shared" si="639"/>
        <v>285000</v>
      </c>
      <c r="E196" s="13">
        <f t="shared" ref="E196:I196" si="713">SUM(E19,E78,E137)</f>
        <v>0</v>
      </c>
      <c r="F196" s="13">
        <f t="shared" si="713"/>
        <v>0</v>
      </c>
      <c r="G196" s="13">
        <f t="shared" si="713"/>
        <v>285000</v>
      </c>
      <c r="H196" s="13">
        <f t="shared" si="713"/>
        <v>0</v>
      </c>
      <c r="I196" s="13">
        <f t="shared" si="713"/>
        <v>285000</v>
      </c>
      <c r="J196" s="13">
        <f t="shared" ref="J196:N196" si="714">SUM(J19,J78,J137)</f>
        <v>0</v>
      </c>
      <c r="K196" s="13">
        <f t="shared" si="714"/>
        <v>0</v>
      </c>
      <c r="L196" s="13">
        <f t="shared" si="714"/>
        <v>285000</v>
      </c>
      <c r="M196" s="13">
        <f t="shared" si="714"/>
        <v>0</v>
      </c>
      <c r="N196" s="13">
        <f t="shared" si="714"/>
        <v>285000</v>
      </c>
      <c r="O196" s="13">
        <f t="shared" ref="O196:S196" si="715">SUM(O19,O78,O137)</f>
        <v>13744</v>
      </c>
      <c r="P196" s="13">
        <f t="shared" si="715"/>
        <v>0</v>
      </c>
      <c r="Q196" s="13">
        <f t="shared" si="715"/>
        <v>298744</v>
      </c>
      <c r="R196" s="13">
        <f t="shared" si="715"/>
        <v>0</v>
      </c>
      <c r="S196" s="13">
        <f t="shared" si="715"/>
        <v>298744</v>
      </c>
      <c r="T196" s="13">
        <f t="shared" ref="T196:V196" si="716">SUM(T19,T78,T137)</f>
        <v>298744</v>
      </c>
      <c r="U196" s="13">
        <f t="shared" si="716"/>
        <v>0</v>
      </c>
      <c r="V196" s="13">
        <f t="shared" si="716"/>
        <v>298744</v>
      </c>
      <c r="W196" s="100">
        <f t="shared" si="652"/>
        <v>100</v>
      </c>
      <c r="X196" t="s">
        <v>70</v>
      </c>
      <c r="Y196" s="64">
        <f t="shared" si="710"/>
        <v>1794976</v>
      </c>
      <c r="Z196" s="2">
        <f t="shared" si="710"/>
        <v>0</v>
      </c>
      <c r="AA196" s="81">
        <f t="shared" si="710"/>
        <v>1794976</v>
      </c>
      <c r="AB196" s="81">
        <f t="shared" si="710"/>
        <v>0</v>
      </c>
      <c r="AC196" s="81">
        <f t="shared" si="710"/>
        <v>0</v>
      </c>
      <c r="AD196" s="81">
        <f t="shared" si="710"/>
        <v>1794976</v>
      </c>
      <c r="AE196" s="81">
        <f t="shared" si="710"/>
        <v>0</v>
      </c>
      <c r="AF196" s="81">
        <f t="shared" si="710"/>
        <v>1794976</v>
      </c>
      <c r="AG196" s="81">
        <f t="shared" ref="AG196:AK196" si="717">SUM(AG19,AG78,AG137)</f>
        <v>0</v>
      </c>
      <c r="AH196" s="81">
        <f t="shared" si="717"/>
        <v>0</v>
      </c>
      <c r="AI196" s="81">
        <f t="shared" si="717"/>
        <v>1794976</v>
      </c>
      <c r="AJ196" s="81">
        <f t="shared" si="717"/>
        <v>0</v>
      </c>
      <c r="AK196" s="81">
        <f t="shared" si="717"/>
        <v>1794976</v>
      </c>
      <c r="AL196" s="81">
        <f t="shared" ref="AL196:AS196" si="718">SUM(AL19,AL78,AL137)</f>
        <v>24954</v>
      </c>
      <c r="AM196" s="81">
        <f t="shared" si="718"/>
        <v>0</v>
      </c>
      <c r="AN196" s="81">
        <f t="shared" si="718"/>
        <v>1819930</v>
      </c>
      <c r="AO196" s="81">
        <f t="shared" si="718"/>
        <v>0</v>
      </c>
      <c r="AP196" s="81">
        <f t="shared" si="718"/>
        <v>1819930</v>
      </c>
      <c r="AQ196" s="13">
        <f t="shared" si="718"/>
        <v>1819930</v>
      </c>
      <c r="AR196" s="13">
        <f t="shared" si="718"/>
        <v>0</v>
      </c>
      <c r="AS196" s="13">
        <f t="shared" si="718"/>
        <v>1819930</v>
      </c>
      <c r="AT196" s="100">
        <f t="shared" si="663"/>
        <v>100</v>
      </c>
    </row>
    <row r="197" spans="1:46" x14ac:dyDescent="0.2">
      <c r="A197" s="20" t="s">
        <v>34</v>
      </c>
      <c r="B197" s="2">
        <f t="shared" si="639"/>
        <v>7500000</v>
      </c>
      <c r="C197" s="2">
        <f t="shared" si="639"/>
        <v>0</v>
      </c>
      <c r="D197" s="13">
        <f t="shared" si="639"/>
        <v>7500000</v>
      </c>
      <c r="E197" s="13">
        <f t="shared" ref="E197:I197" si="719">SUM(E20,E79,E138)</f>
        <v>0</v>
      </c>
      <c r="F197" s="13">
        <f t="shared" si="719"/>
        <v>0</v>
      </c>
      <c r="G197" s="13">
        <f t="shared" si="719"/>
        <v>7500000</v>
      </c>
      <c r="H197" s="13">
        <f t="shared" si="719"/>
        <v>0</v>
      </c>
      <c r="I197" s="13">
        <f t="shared" si="719"/>
        <v>7500000</v>
      </c>
      <c r="J197" s="13">
        <f t="shared" ref="J197:N197" si="720">SUM(J20,J79,J138)</f>
        <v>0</v>
      </c>
      <c r="K197" s="13">
        <f t="shared" si="720"/>
        <v>0</v>
      </c>
      <c r="L197" s="13">
        <f t="shared" si="720"/>
        <v>7500000</v>
      </c>
      <c r="M197" s="13">
        <f t="shared" si="720"/>
        <v>0</v>
      </c>
      <c r="N197" s="13">
        <f t="shared" si="720"/>
        <v>7500000</v>
      </c>
      <c r="O197" s="13">
        <f t="shared" ref="O197:S197" si="721">SUM(O20,O79,O138)</f>
        <v>4347126</v>
      </c>
      <c r="P197" s="13">
        <f t="shared" si="721"/>
        <v>0</v>
      </c>
      <c r="Q197" s="13">
        <f t="shared" si="721"/>
        <v>11847126</v>
      </c>
      <c r="R197" s="13">
        <f t="shared" si="721"/>
        <v>0</v>
      </c>
      <c r="S197" s="13">
        <f t="shared" si="721"/>
        <v>11847126</v>
      </c>
      <c r="T197" s="13">
        <f t="shared" ref="T197:V197" si="722">SUM(T20,T79,T138)</f>
        <v>11847125</v>
      </c>
      <c r="U197" s="13">
        <f t="shared" si="722"/>
        <v>0</v>
      </c>
      <c r="V197" s="13">
        <f t="shared" si="722"/>
        <v>11847125</v>
      </c>
      <c r="W197" s="100">
        <f t="shared" si="652"/>
        <v>99.999991559134259</v>
      </c>
      <c r="X197" t="s">
        <v>53</v>
      </c>
      <c r="Y197" s="64">
        <f t="shared" si="710"/>
        <v>10316</v>
      </c>
      <c r="Z197" s="2">
        <f t="shared" si="710"/>
        <v>82501</v>
      </c>
      <c r="AA197" s="81">
        <f t="shared" si="710"/>
        <v>92817</v>
      </c>
      <c r="AB197" s="81">
        <f t="shared" si="710"/>
        <v>1900</v>
      </c>
      <c r="AC197" s="81">
        <f t="shared" si="710"/>
        <v>10652</v>
      </c>
      <c r="AD197" s="81">
        <f t="shared" si="710"/>
        <v>12216</v>
      </c>
      <c r="AE197" s="81">
        <f t="shared" si="710"/>
        <v>93153</v>
      </c>
      <c r="AF197" s="81">
        <f t="shared" si="710"/>
        <v>105369</v>
      </c>
      <c r="AG197" s="81">
        <f t="shared" ref="AG197:AK197" si="723">SUM(AG20,AG79,AG138)</f>
        <v>2539</v>
      </c>
      <c r="AH197" s="81">
        <f t="shared" si="723"/>
        <v>0</v>
      </c>
      <c r="AI197" s="81">
        <f t="shared" si="723"/>
        <v>14755</v>
      </c>
      <c r="AJ197" s="81">
        <f t="shared" si="723"/>
        <v>93153</v>
      </c>
      <c r="AK197" s="81">
        <f t="shared" si="723"/>
        <v>107908</v>
      </c>
      <c r="AL197" s="81">
        <f t="shared" ref="AL197:AS197" si="724">SUM(AL20,AL79,AL138)</f>
        <v>1072</v>
      </c>
      <c r="AM197" s="81">
        <f t="shared" si="724"/>
        <v>34046</v>
      </c>
      <c r="AN197" s="81">
        <f t="shared" si="724"/>
        <v>15827</v>
      </c>
      <c r="AO197" s="81">
        <f t="shared" si="724"/>
        <v>127199</v>
      </c>
      <c r="AP197" s="81">
        <f t="shared" si="724"/>
        <v>143026</v>
      </c>
      <c r="AQ197" s="13">
        <f t="shared" si="724"/>
        <v>13578</v>
      </c>
      <c r="AR197" s="13">
        <f t="shared" si="724"/>
        <v>116164</v>
      </c>
      <c r="AS197" s="13">
        <f t="shared" si="724"/>
        <v>129742</v>
      </c>
      <c r="AT197" s="100">
        <f t="shared" si="663"/>
        <v>90.712178205361255</v>
      </c>
    </row>
    <row r="198" spans="1:46" x14ac:dyDescent="0.2">
      <c r="A198" s="20" t="s">
        <v>35</v>
      </c>
      <c r="B198" s="2">
        <f t="shared" si="639"/>
        <v>0</v>
      </c>
      <c r="C198" s="2">
        <f t="shared" si="639"/>
        <v>0</v>
      </c>
      <c r="D198" s="13">
        <f t="shared" si="639"/>
        <v>0</v>
      </c>
      <c r="E198" s="13">
        <f t="shared" ref="E198:I198" si="725">SUM(E21,E80,E139)</f>
        <v>0</v>
      </c>
      <c r="F198" s="13">
        <f t="shared" si="725"/>
        <v>0</v>
      </c>
      <c r="G198" s="13">
        <f t="shared" si="725"/>
        <v>0</v>
      </c>
      <c r="H198" s="13">
        <f t="shared" si="725"/>
        <v>0</v>
      </c>
      <c r="I198" s="13">
        <f t="shared" si="725"/>
        <v>0</v>
      </c>
      <c r="J198" s="13">
        <f t="shared" ref="J198:N198" si="726">SUM(J21,J80,J139)</f>
        <v>0</v>
      </c>
      <c r="K198" s="13">
        <f t="shared" si="726"/>
        <v>0</v>
      </c>
      <c r="L198" s="13">
        <f t="shared" si="726"/>
        <v>0</v>
      </c>
      <c r="M198" s="13">
        <f t="shared" si="726"/>
        <v>0</v>
      </c>
      <c r="N198" s="13">
        <f t="shared" si="726"/>
        <v>0</v>
      </c>
      <c r="O198" s="13">
        <f t="shared" ref="O198:S198" si="727">SUM(O21,O80,O139)</f>
        <v>0</v>
      </c>
      <c r="P198" s="13">
        <f t="shared" si="727"/>
        <v>0</v>
      </c>
      <c r="Q198" s="13">
        <f t="shared" si="727"/>
        <v>0</v>
      </c>
      <c r="R198" s="13">
        <f t="shared" si="727"/>
        <v>0</v>
      </c>
      <c r="S198" s="13">
        <f t="shared" si="727"/>
        <v>0</v>
      </c>
      <c r="T198" s="13">
        <f t="shared" ref="T198:V198" si="728">SUM(T21,T80,T139)</f>
        <v>0</v>
      </c>
      <c r="U198" s="13">
        <f t="shared" si="728"/>
        <v>0</v>
      </c>
      <c r="V198" s="13">
        <f t="shared" si="728"/>
        <v>0</v>
      </c>
      <c r="W198" s="100"/>
      <c r="X198" t="s">
        <v>65</v>
      </c>
      <c r="Y198" s="64">
        <f t="shared" si="710"/>
        <v>54500</v>
      </c>
      <c r="Z198" s="2">
        <f t="shared" si="710"/>
        <v>0</v>
      </c>
      <c r="AA198" s="81">
        <f t="shared" si="710"/>
        <v>54500</v>
      </c>
      <c r="AB198" s="81">
        <f t="shared" si="710"/>
        <v>0</v>
      </c>
      <c r="AC198" s="81">
        <f t="shared" si="710"/>
        <v>0</v>
      </c>
      <c r="AD198" s="81">
        <f t="shared" si="710"/>
        <v>54500</v>
      </c>
      <c r="AE198" s="81">
        <f t="shared" si="710"/>
        <v>0</v>
      </c>
      <c r="AF198" s="81">
        <f t="shared" si="710"/>
        <v>54500</v>
      </c>
      <c r="AG198" s="81">
        <f t="shared" ref="AG198:AK198" si="729">SUM(AG21,AG80,AG139)</f>
        <v>0</v>
      </c>
      <c r="AH198" s="81">
        <f t="shared" si="729"/>
        <v>0</v>
      </c>
      <c r="AI198" s="81">
        <f t="shared" si="729"/>
        <v>54500</v>
      </c>
      <c r="AJ198" s="81">
        <f t="shared" si="729"/>
        <v>0</v>
      </c>
      <c r="AK198" s="81">
        <f t="shared" si="729"/>
        <v>54500</v>
      </c>
      <c r="AL198" s="81">
        <f t="shared" ref="AL198:AS198" si="730">SUM(AL21,AL80,AL139)</f>
        <v>-54500</v>
      </c>
      <c r="AM198" s="81">
        <f t="shared" si="730"/>
        <v>0</v>
      </c>
      <c r="AN198" s="81">
        <f t="shared" si="730"/>
        <v>0</v>
      </c>
      <c r="AO198" s="81">
        <f t="shared" si="730"/>
        <v>0</v>
      </c>
      <c r="AP198" s="81">
        <f t="shared" si="730"/>
        <v>0</v>
      </c>
      <c r="AQ198" s="13">
        <f t="shared" si="730"/>
        <v>0</v>
      </c>
      <c r="AR198" s="13">
        <f t="shared" si="730"/>
        <v>0</v>
      </c>
      <c r="AS198" s="13">
        <f t="shared" si="730"/>
        <v>0</v>
      </c>
      <c r="AT198" s="100"/>
    </row>
    <row r="199" spans="1:46" x14ac:dyDescent="0.2">
      <c r="A199" s="20" t="s">
        <v>8</v>
      </c>
      <c r="B199" s="2">
        <f t="shared" si="639"/>
        <v>1500</v>
      </c>
      <c r="C199" s="2">
        <f t="shared" si="639"/>
        <v>0</v>
      </c>
      <c r="D199" s="13">
        <f t="shared" si="639"/>
        <v>1500</v>
      </c>
      <c r="E199" s="13">
        <f t="shared" ref="E199:I199" si="731">SUM(E22,E81,E140)</f>
        <v>0</v>
      </c>
      <c r="F199" s="13">
        <f t="shared" si="731"/>
        <v>0</v>
      </c>
      <c r="G199" s="13">
        <f t="shared" si="731"/>
        <v>1500</v>
      </c>
      <c r="H199" s="13">
        <f t="shared" si="731"/>
        <v>0</v>
      </c>
      <c r="I199" s="13">
        <f t="shared" si="731"/>
        <v>1500</v>
      </c>
      <c r="J199" s="13">
        <f t="shared" ref="J199:N199" si="732">SUM(J22,J81,J140)</f>
        <v>0</v>
      </c>
      <c r="K199" s="13">
        <f t="shared" si="732"/>
        <v>0</v>
      </c>
      <c r="L199" s="13">
        <f t="shared" si="732"/>
        <v>1500</v>
      </c>
      <c r="M199" s="13">
        <f t="shared" si="732"/>
        <v>0</v>
      </c>
      <c r="N199" s="13">
        <f t="shared" si="732"/>
        <v>1500</v>
      </c>
      <c r="O199" s="13">
        <f t="shared" ref="O199:S199" si="733">SUM(O22,O81,O140)</f>
        <v>977</v>
      </c>
      <c r="P199" s="13">
        <f t="shared" si="733"/>
        <v>0</v>
      </c>
      <c r="Q199" s="13">
        <f t="shared" si="733"/>
        <v>2477</v>
      </c>
      <c r="R199" s="13">
        <f t="shared" si="733"/>
        <v>0</v>
      </c>
      <c r="S199" s="13">
        <f t="shared" si="733"/>
        <v>2477</v>
      </c>
      <c r="T199" s="13">
        <f t="shared" ref="T199:V199" si="734">SUM(T22,T81,T140)</f>
        <v>2476</v>
      </c>
      <c r="U199" s="13">
        <f t="shared" si="734"/>
        <v>0</v>
      </c>
      <c r="V199" s="13">
        <f t="shared" si="734"/>
        <v>2476</v>
      </c>
      <c r="W199" s="100">
        <f t="shared" si="652"/>
        <v>99.959628582963262</v>
      </c>
      <c r="X199" t="s">
        <v>54</v>
      </c>
      <c r="Y199" s="64">
        <f t="shared" si="710"/>
        <v>1743249</v>
      </c>
      <c r="Z199" s="2">
        <f t="shared" si="710"/>
        <v>1631064</v>
      </c>
      <c r="AA199" s="81">
        <f t="shared" si="710"/>
        <v>3374313</v>
      </c>
      <c r="AB199" s="81">
        <f t="shared" si="710"/>
        <v>6330</v>
      </c>
      <c r="AC199" s="81">
        <f t="shared" si="710"/>
        <v>114903</v>
      </c>
      <c r="AD199" s="81">
        <f t="shared" si="710"/>
        <v>1749579</v>
      </c>
      <c r="AE199" s="81">
        <f t="shared" si="710"/>
        <v>1745967</v>
      </c>
      <c r="AF199" s="81">
        <f t="shared" si="710"/>
        <v>3495546</v>
      </c>
      <c r="AG199" s="81">
        <f t="shared" ref="AG199:AK199" si="735">SUM(AG22,AG81,AG140)</f>
        <v>155031</v>
      </c>
      <c r="AH199" s="81">
        <f t="shared" si="735"/>
        <v>266721</v>
      </c>
      <c r="AI199" s="81">
        <f t="shared" si="735"/>
        <v>1904610</v>
      </c>
      <c r="AJ199" s="81">
        <f t="shared" si="735"/>
        <v>2012688</v>
      </c>
      <c r="AK199" s="81">
        <f t="shared" si="735"/>
        <v>3917298</v>
      </c>
      <c r="AL199" s="81">
        <f t="shared" ref="AL199:AS199" si="736">SUM(AL22,AL81,AL140)</f>
        <v>121689</v>
      </c>
      <c r="AM199" s="81">
        <f t="shared" si="736"/>
        <v>45756</v>
      </c>
      <c r="AN199" s="81">
        <f t="shared" si="736"/>
        <v>2026299</v>
      </c>
      <c r="AO199" s="81">
        <f t="shared" si="736"/>
        <v>2058444</v>
      </c>
      <c r="AP199" s="81">
        <f t="shared" si="736"/>
        <v>4084743</v>
      </c>
      <c r="AQ199" s="13">
        <f t="shared" si="736"/>
        <v>2025756</v>
      </c>
      <c r="AR199" s="13">
        <f t="shared" si="736"/>
        <v>1993767</v>
      </c>
      <c r="AS199" s="13">
        <f t="shared" si="736"/>
        <v>4019523</v>
      </c>
      <c r="AT199" s="100">
        <f t="shared" si="663"/>
        <v>98.403326720922223</v>
      </c>
    </row>
    <row r="200" spans="1:46" x14ac:dyDescent="0.2">
      <c r="A200" s="20" t="s">
        <v>36</v>
      </c>
      <c r="B200" s="2">
        <f t="shared" si="639"/>
        <v>0</v>
      </c>
      <c r="C200" s="2">
        <f t="shared" si="639"/>
        <v>0</v>
      </c>
      <c r="D200" s="13">
        <f t="shared" si="639"/>
        <v>0</v>
      </c>
      <c r="E200" s="13">
        <f t="shared" ref="E200:I200" si="737">SUM(E23,E82,E141)</f>
        <v>0</v>
      </c>
      <c r="F200" s="13">
        <f t="shared" si="737"/>
        <v>0</v>
      </c>
      <c r="G200" s="13">
        <f t="shared" si="737"/>
        <v>0</v>
      </c>
      <c r="H200" s="13">
        <f t="shared" si="737"/>
        <v>0</v>
      </c>
      <c r="I200" s="13">
        <f t="shared" si="737"/>
        <v>0</v>
      </c>
      <c r="J200" s="13">
        <f t="shared" ref="J200:N200" si="738">SUM(J23,J82,J141)</f>
        <v>0</v>
      </c>
      <c r="K200" s="13">
        <f t="shared" si="738"/>
        <v>0</v>
      </c>
      <c r="L200" s="13">
        <f t="shared" si="738"/>
        <v>0</v>
      </c>
      <c r="M200" s="13">
        <f t="shared" si="738"/>
        <v>0</v>
      </c>
      <c r="N200" s="13">
        <f t="shared" si="738"/>
        <v>0</v>
      </c>
      <c r="O200" s="13">
        <f t="shared" ref="O200:S200" si="739">SUM(O23,O82,O141)</f>
        <v>0</v>
      </c>
      <c r="P200" s="13">
        <f t="shared" si="739"/>
        <v>0</v>
      </c>
      <c r="Q200" s="13">
        <f t="shared" si="739"/>
        <v>0</v>
      </c>
      <c r="R200" s="13">
        <f t="shared" si="739"/>
        <v>0</v>
      </c>
      <c r="S200" s="13">
        <f t="shared" si="739"/>
        <v>0</v>
      </c>
      <c r="T200" s="13">
        <f t="shared" ref="T200:V200" si="740">SUM(T23,T82,T141)</f>
        <v>0</v>
      </c>
      <c r="U200" s="13">
        <f t="shared" si="740"/>
        <v>0</v>
      </c>
      <c r="V200" s="13">
        <f t="shared" si="740"/>
        <v>0</v>
      </c>
      <c r="W200" s="100"/>
      <c r="X200" t="s">
        <v>79</v>
      </c>
      <c r="Y200" s="64">
        <f t="shared" si="710"/>
        <v>0</v>
      </c>
      <c r="Z200" s="2">
        <f t="shared" si="710"/>
        <v>0</v>
      </c>
      <c r="AA200" s="81">
        <f t="shared" si="710"/>
        <v>0</v>
      </c>
      <c r="AB200" s="81">
        <f t="shared" si="710"/>
        <v>0</v>
      </c>
      <c r="AC200" s="81">
        <f t="shared" si="710"/>
        <v>0</v>
      </c>
      <c r="AD200" s="81">
        <f t="shared" si="710"/>
        <v>0</v>
      </c>
      <c r="AE200" s="81">
        <f t="shared" si="710"/>
        <v>0</v>
      </c>
      <c r="AF200" s="81">
        <f t="shared" si="710"/>
        <v>0</v>
      </c>
      <c r="AG200" s="81">
        <f t="shared" ref="AG200:AK200" si="741">SUM(AG23,AG82,AG141)</f>
        <v>0</v>
      </c>
      <c r="AH200" s="81">
        <f t="shared" si="741"/>
        <v>334060</v>
      </c>
      <c r="AI200" s="81">
        <f t="shared" si="741"/>
        <v>0</v>
      </c>
      <c r="AJ200" s="81">
        <f t="shared" si="741"/>
        <v>334060</v>
      </c>
      <c r="AK200" s="81">
        <f t="shared" si="741"/>
        <v>334060</v>
      </c>
      <c r="AL200" s="81">
        <f t="shared" ref="AL200:AS200" si="742">SUM(AL23,AL82,AL141)</f>
        <v>0</v>
      </c>
      <c r="AM200" s="81">
        <f t="shared" si="742"/>
        <v>-314943</v>
      </c>
      <c r="AN200" s="81">
        <f t="shared" si="742"/>
        <v>0</v>
      </c>
      <c r="AO200" s="81">
        <f t="shared" si="742"/>
        <v>19117</v>
      </c>
      <c r="AP200" s="81">
        <f t="shared" si="742"/>
        <v>19117</v>
      </c>
      <c r="AQ200" s="13">
        <f t="shared" si="742"/>
        <v>0</v>
      </c>
      <c r="AR200" s="13">
        <f t="shared" si="742"/>
        <v>19117</v>
      </c>
      <c r="AS200" s="13">
        <f t="shared" si="742"/>
        <v>19117</v>
      </c>
      <c r="AT200" s="100">
        <f t="shared" si="663"/>
        <v>100</v>
      </c>
    </row>
    <row r="201" spans="1:46" x14ac:dyDescent="0.2">
      <c r="A201" s="20" t="s">
        <v>7</v>
      </c>
      <c r="B201" s="2">
        <f t="shared" si="639"/>
        <v>6000</v>
      </c>
      <c r="C201" s="2">
        <f t="shared" si="639"/>
        <v>0</v>
      </c>
      <c r="D201" s="13">
        <f t="shared" si="639"/>
        <v>6000</v>
      </c>
      <c r="E201" s="13">
        <f t="shared" ref="E201:I201" si="743">SUM(E24,E83,E142)</f>
        <v>0</v>
      </c>
      <c r="F201" s="13">
        <f t="shared" si="743"/>
        <v>0</v>
      </c>
      <c r="G201" s="13">
        <f t="shared" si="743"/>
        <v>6000</v>
      </c>
      <c r="H201" s="13">
        <f t="shared" si="743"/>
        <v>0</v>
      </c>
      <c r="I201" s="13">
        <f t="shared" si="743"/>
        <v>6000</v>
      </c>
      <c r="J201" s="13">
        <f t="shared" ref="J201:N201" si="744">SUM(J24,J83,J142)</f>
        <v>0</v>
      </c>
      <c r="K201" s="13">
        <f t="shared" si="744"/>
        <v>0</v>
      </c>
      <c r="L201" s="13">
        <f t="shared" si="744"/>
        <v>6000</v>
      </c>
      <c r="M201" s="13">
        <f t="shared" si="744"/>
        <v>0</v>
      </c>
      <c r="N201" s="13">
        <f t="shared" si="744"/>
        <v>6000</v>
      </c>
      <c r="O201" s="13">
        <f t="shared" ref="O201:S201" si="745">SUM(O24,O83,O142)</f>
        <v>16498</v>
      </c>
      <c r="P201" s="13">
        <f t="shared" si="745"/>
        <v>0</v>
      </c>
      <c r="Q201" s="13">
        <f t="shared" si="745"/>
        <v>22498</v>
      </c>
      <c r="R201" s="13">
        <f t="shared" si="745"/>
        <v>0</v>
      </c>
      <c r="S201" s="13">
        <f t="shared" si="745"/>
        <v>22498</v>
      </c>
      <c r="T201" s="13">
        <f t="shared" ref="T201:V201" si="746">SUM(T24,T83,T142)</f>
        <v>22498</v>
      </c>
      <c r="U201" s="13">
        <f t="shared" si="746"/>
        <v>0</v>
      </c>
      <c r="V201" s="13">
        <f t="shared" si="746"/>
        <v>22498</v>
      </c>
      <c r="W201" s="100">
        <f t="shared" si="652"/>
        <v>100</v>
      </c>
      <c r="Y201" s="20"/>
      <c r="Z201" s="1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13"/>
      <c r="AR201" s="13"/>
      <c r="AS201" s="13"/>
      <c r="AT201" s="100"/>
    </row>
    <row r="202" spans="1:46" x14ac:dyDescent="0.2">
      <c r="A202" s="1" t="s">
        <v>62</v>
      </c>
      <c r="B202" s="2">
        <f t="shared" si="639"/>
        <v>0</v>
      </c>
      <c r="C202" s="2">
        <f t="shared" si="639"/>
        <v>0</v>
      </c>
      <c r="D202" s="13">
        <f t="shared" si="639"/>
        <v>0</v>
      </c>
      <c r="E202" s="13">
        <f t="shared" ref="E202:I202" si="747">SUM(E25,E84,E143)</f>
        <v>0</v>
      </c>
      <c r="F202" s="13">
        <f t="shared" si="747"/>
        <v>0</v>
      </c>
      <c r="G202" s="13">
        <f t="shared" si="747"/>
        <v>0</v>
      </c>
      <c r="H202" s="13">
        <f t="shared" si="747"/>
        <v>0</v>
      </c>
      <c r="I202" s="13">
        <f t="shared" si="747"/>
        <v>0</v>
      </c>
      <c r="J202" s="13">
        <f t="shared" ref="J202:N202" si="748">SUM(J25,J84,J143)</f>
        <v>0</v>
      </c>
      <c r="K202" s="13">
        <f t="shared" si="748"/>
        <v>0</v>
      </c>
      <c r="L202" s="13">
        <f t="shared" si="748"/>
        <v>0</v>
      </c>
      <c r="M202" s="13">
        <f t="shared" si="748"/>
        <v>0</v>
      </c>
      <c r="N202" s="13">
        <f t="shared" si="748"/>
        <v>0</v>
      </c>
      <c r="O202" s="13">
        <f t="shared" ref="O202:S202" si="749">SUM(O25,O84,O143)</f>
        <v>1396</v>
      </c>
      <c r="P202" s="13">
        <f t="shared" si="749"/>
        <v>0</v>
      </c>
      <c r="Q202" s="13">
        <f t="shared" si="749"/>
        <v>1396</v>
      </c>
      <c r="R202" s="13">
        <f t="shared" si="749"/>
        <v>0</v>
      </c>
      <c r="S202" s="13">
        <f t="shared" si="749"/>
        <v>1396</v>
      </c>
      <c r="T202" s="13">
        <f t="shared" ref="T202:V202" si="750">SUM(T25,T84,T143)</f>
        <v>1396</v>
      </c>
      <c r="U202" s="13">
        <f t="shared" si="750"/>
        <v>0</v>
      </c>
      <c r="V202" s="13">
        <f t="shared" si="750"/>
        <v>1396</v>
      </c>
      <c r="W202" s="100">
        <f t="shared" si="652"/>
        <v>100</v>
      </c>
      <c r="X202" s="40" t="s">
        <v>4</v>
      </c>
      <c r="Y202" s="8">
        <f>SUM(Y25,Y84,Y143)</f>
        <v>4670015</v>
      </c>
      <c r="Z202" s="3">
        <f>SUM(Z25,Z84,Z143)</f>
        <v>477916</v>
      </c>
      <c r="AA202" s="12">
        <f>SUM(AA25,AA84,AA143)</f>
        <v>5147931</v>
      </c>
      <c r="AB202" s="12">
        <f t="shared" ref="AB202:AF202" si="751">SUM(AB25,AB84,AB143)</f>
        <v>32178</v>
      </c>
      <c r="AC202" s="12">
        <f t="shared" si="751"/>
        <v>2274</v>
      </c>
      <c r="AD202" s="12">
        <f t="shared" si="751"/>
        <v>4702193</v>
      </c>
      <c r="AE202" s="12">
        <f t="shared" si="751"/>
        <v>480190</v>
      </c>
      <c r="AF202" s="12">
        <f t="shared" si="751"/>
        <v>5182383</v>
      </c>
      <c r="AG202" s="12">
        <f t="shared" ref="AG202:AK202" si="752">SUM(AG25,AG84,AG143)</f>
        <v>39567</v>
      </c>
      <c r="AH202" s="12">
        <f t="shared" si="752"/>
        <v>1300</v>
      </c>
      <c r="AI202" s="12">
        <f t="shared" si="752"/>
        <v>4741760</v>
      </c>
      <c r="AJ202" s="12">
        <f t="shared" si="752"/>
        <v>481490</v>
      </c>
      <c r="AK202" s="12">
        <f t="shared" si="752"/>
        <v>5223250</v>
      </c>
      <c r="AL202" s="12">
        <f t="shared" ref="AL202:AS202" si="753">SUM(AL25,AL84,AL143)</f>
        <v>-1711165</v>
      </c>
      <c r="AM202" s="12">
        <f t="shared" si="753"/>
        <v>-653</v>
      </c>
      <c r="AN202" s="12">
        <f t="shared" si="753"/>
        <v>3030595</v>
      </c>
      <c r="AO202" s="12">
        <f t="shared" si="753"/>
        <v>480837</v>
      </c>
      <c r="AP202" s="12">
        <f t="shared" si="753"/>
        <v>3511432</v>
      </c>
      <c r="AQ202" s="3">
        <f t="shared" si="753"/>
        <v>1137082</v>
      </c>
      <c r="AR202" s="3">
        <f t="shared" si="753"/>
        <v>5836</v>
      </c>
      <c r="AS202" s="3">
        <f t="shared" si="753"/>
        <v>1142918</v>
      </c>
      <c r="AT202" s="98">
        <f t="shared" si="663"/>
        <v>32.548487340777207</v>
      </c>
    </row>
    <row r="203" spans="1:46" x14ac:dyDescent="0.2">
      <c r="A203" s="20"/>
      <c r="B203" s="2">
        <f t="shared" si="639"/>
        <v>0</v>
      </c>
      <c r="C203" s="2">
        <f t="shared" si="639"/>
        <v>0</v>
      </c>
      <c r="D203" s="13">
        <f t="shared" si="639"/>
        <v>0</v>
      </c>
      <c r="E203" s="13">
        <f t="shared" ref="E203:I203" si="754">SUM(E26,E85,E144)</f>
        <v>0</v>
      </c>
      <c r="F203" s="13">
        <f t="shared" si="754"/>
        <v>0</v>
      </c>
      <c r="G203" s="13">
        <f t="shared" si="754"/>
        <v>0</v>
      </c>
      <c r="H203" s="13">
        <f t="shared" si="754"/>
        <v>0</v>
      </c>
      <c r="I203" s="13">
        <f t="shared" si="754"/>
        <v>0</v>
      </c>
      <c r="J203" s="13">
        <f t="shared" ref="J203:N203" si="755">SUM(J26,J85,J144)</f>
        <v>0</v>
      </c>
      <c r="K203" s="13">
        <f t="shared" si="755"/>
        <v>0</v>
      </c>
      <c r="L203" s="13">
        <f t="shared" si="755"/>
        <v>0</v>
      </c>
      <c r="M203" s="13">
        <f t="shared" si="755"/>
        <v>0</v>
      </c>
      <c r="N203" s="13">
        <f t="shared" si="755"/>
        <v>0</v>
      </c>
      <c r="O203" s="13">
        <f t="shared" ref="O203:S203" si="756">SUM(O26,O85,O144)</f>
        <v>0</v>
      </c>
      <c r="P203" s="13">
        <f t="shared" si="756"/>
        <v>0</v>
      </c>
      <c r="Q203" s="13">
        <f t="shared" si="756"/>
        <v>0</v>
      </c>
      <c r="R203" s="13">
        <f t="shared" si="756"/>
        <v>0</v>
      </c>
      <c r="S203" s="13">
        <f t="shared" si="756"/>
        <v>0</v>
      </c>
      <c r="T203" s="13">
        <f t="shared" ref="T203:V203" si="757">SUM(T26,T85,T144)</f>
        <v>0</v>
      </c>
      <c r="U203" s="13">
        <f t="shared" si="757"/>
        <v>0</v>
      </c>
      <c r="V203" s="13">
        <f t="shared" si="757"/>
        <v>0</v>
      </c>
      <c r="W203" s="100"/>
      <c r="X203" s="74" t="s">
        <v>55</v>
      </c>
      <c r="Y203" s="65"/>
      <c r="Z203" s="30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  <c r="AK203" s="53"/>
      <c r="AL203" s="53"/>
      <c r="AM203" s="53"/>
      <c r="AN203" s="53"/>
      <c r="AO203" s="53"/>
      <c r="AP203" s="53"/>
      <c r="AQ203" s="13"/>
      <c r="AR203" s="13"/>
      <c r="AS203" s="13"/>
      <c r="AT203" s="100"/>
    </row>
    <row r="204" spans="1:46" x14ac:dyDescent="0.2">
      <c r="A204" s="21" t="s">
        <v>37</v>
      </c>
      <c r="B204" s="3">
        <f t="shared" ref="B204:D216" si="758">SUM(B27,B86,B145)</f>
        <v>3734876</v>
      </c>
      <c r="C204" s="3">
        <f t="shared" si="758"/>
        <v>127495</v>
      </c>
      <c r="D204" s="3">
        <f t="shared" si="758"/>
        <v>3862371</v>
      </c>
      <c r="E204" s="3">
        <f t="shared" ref="E204:I204" si="759">SUM(E27,E86,E145)</f>
        <v>0</v>
      </c>
      <c r="F204" s="3">
        <f t="shared" si="759"/>
        <v>0</v>
      </c>
      <c r="G204" s="3">
        <f t="shared" si="759"/>
        <v>3734876</v>
      </c>
      <c r="H204" s="3">
        <f t="shared" si="759"/>
        <v>127495</v>
      </c>
      <c r="I204" s="3">
        <f t="shared" si="759"/>
        <v>3862371</v>
      </c>
      <c r="J204" s="3">
        <f t="shared" ref="J204:N204" si="760">SUM(J27,J86,J145)</f>
        <v>8845</v>
      </c>
      <c r="K204" s="3">
        <f t="shared" si="760"/>
        <v>0</v>
      </c>
      <c r="L204" s="3">
        <f t="shared" si="760"/>
        <v>3743721</v>
      </c>
      <c r="M204" s="3">
        <f t="shared" si="760"/>
        <v>127495</v>
      </c>
      <c r="N204" s="3">
        <f t="shared" si="760"/>
        <v>3871216</v>
      </c>
      <c r="O204" s="3">
        <f t="shared" ref="O204:S204" si="761">SUM(O27,O86,O145)</f>
        <v>-2487591</v>
      </c>
      <c r="P204" s="3">
        <f t="shared" si="761"/>
        <v>-127495</v>
      </c>
      <c r="Q204" s="3">
        <f t="shared" si="761"/>
        <v>1256130</v>
      </c>
      <c r="R204" s="3">
        <f t="shared" si="761"/>
        <v>0</v>
      </c>
      <c r="S204" s="3">
        <f t="shared" si="761"/>
        <v>1256130</v>
      </c>
      <c r="T204" s="3">
        <f t="shared" ref="T204:V204" si="762">SUM(T27,T86,T145)</f>
        <v>1095783</v>
      </c>
      <c r="U204" s="3">
        <f t="shared" si="762"/>
        <v>826</v>
      </c>
      <c r="V204" s="3">
        <f t="shared" si="762"/>
        <v>1096609</v>
      </c>
      <c r="W204" s="98">
        <f t="shared" si="652"/>
        <v>87.300597868055064</v>
      </c>
      <c r="Y204" s="64"/>
      <c r="Z204" s="2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81"/>
      <c r="AP204" s="81"/>
      <c r="AQ204" s="3"/>
      <c r="AR204" s="3"/>
      <c r="AS204" s="3"/>
      <c r="AT204" s="98"/>
    </row>
    <row r="205" spans="1:46" x14ac:dyDescent="0.2">
      <c r="A205" s="20" t="s">
        <v>38</v>
      </c>
      <c r="B205" s="2">
        <f t="shared" si="758"/>
        <v>0</v>
      </c>
      <c r="C205" s="2">
        <f t="shared" si="758"/>
        <v>0</v>
      </c>
      <c r="D205" s="13">
        <f t="shared" si="758"/>
        <v>0</v>
      </c>
      <c r="E205" s="13">
        <f t="shared" ref="E205:I205" si="763">SUM(E28,E87,E146)</f>
        <v>0</v>
      </c>
      <c r="F205" s="13">
        <f t="shared" si="763"/>
        <v>0</v>
      </c>
      <c r="G205" s="13">
        <f t="shared" si="763"/>
        <v>0</v>
      </c>
      <c r="H205" s="13">
        <f t="shared" si="763"/>
        <v>0</v>
      </c>
      <c r="I205" s="13">
        <f t="shared" si="763"/>
        <v>0</v>
      </c>
      <c r="J205" s="13">
        <f t="shared" ref="J205:N205" si="764">SUM(J28,J87,J146)</f>
        <v>0</v>
      </c>
      <c r="K205" s="13">
        <f t="shared" si="764"/>
        <v>0</v>
      </c>
      <c r="L205" s="13">
        <f t="shared" si="764"/>
        <v>0</v>
      </c>
      <c r="M205" s="13">
        <f t="shared" si="764"/>
        <v>0</v>
      </c>
      <c r="N205" s="13">
        <f t="shared" si="764"/>
        <v>0</v>
      </c>
      <c r="O205" s="13">
        <f t="shared" ref="O205:S205" si="765">SUM(O28,O87,O146)</f>
        <v>45</v>
      </c>
      <c r="P205" s="13">
        <f t="shared" si="765"/>
        <v>0</v>
      </c>
      <c r="Q205" s="13">
        <f t="shared" si="765"/>
        <v>45</v>
      </c>
      <c r="R205" s="13">
        <f t="shared" si="765"/>
        <v>0</v>
      </c>
      <c r="S205" s="13">
        <f t="shared" si="765"/>
        <v>45</v>
      </c>
      <c r="T205" s="13">
        <f t="shared" ref="T205:V205" si="766">SUM(T28,T87,T146)</f>
        <v>44</v>
      </c>
      <c r="U205" s="13">
        <f t="shared" si="766"/>
        <v>0</v>
      </c>
      <c r="V205" s="13">
        <f t="shared" si="766"/>
        <v>44</v>
      </c>
      <c r="W205" s="100">
        <f t="shared" si="652"/>
        <v>97.777777777777771</v>
      </c>
      <c r="X205" s="40" t="s">
        <v>3</v>
      </c>
      <c r="Y205" s="8">
        <f t="shared" ref="Y205:AA216" si="767">SUM(Y28,Y87,Y146)</f>
        <v>1623400</v>
      </c>
      <c r="Z205" s="3">
        <f t="shared" si="767"/>
        <v>0</v>
      </c>
      <c r="AA205" s="12">
        <f t="shared" si="767"/>
        <v>1623400</v>
      </c>
      <c r="AB205" s="12">
        <f t="shared" ref="AB205:AF205" si="768">SUM(AB28,AB87,AB146)</f>
        <v>15216</v>
      </c>
      <c r="AC205" s="12">
        <f t="shared" si="768"/>
        <v>0</v>
      </c>
      <c r="AD205" s="12">
        <f t="shared" si="768"/>
        <v>1638616</v>
      </c>
      <c r="AE205" s="12">
        <f t="shared" si="768"/>
        <v>0</v>
      </c>
      <c r="AF205" s="12">
        <f t="shared" si="768"/>
        <v>1638616</v>
      </c>
      <c r="AG205" s="12">
        <f t="shared" ref="AG205:AK205" si="769">SUM(AG28,AG87,AG146)</f>
        <v>32027</v>
      </c>
      <c r="AH205" s="12">
        <f t="shared" si="769"/>
        <v>0</v>
      </c>
      <c r="AI205" s="12">
        <f t="shared" si="769"/>
        <v>1670643</v>
      </c>
      <c r="AJ205" s="12">
        <f t="shared" si="769"/>
        <v>0</v>
      </c>
      <c r="AK205" s="12">
        <f t="shared" si="769"/>
        <v>1670643</v>
      </c>
      <c r="AL205" s="12">
        <f t="shared" ref="AL205:AS205" si="770">SUM(AL28,AL87,AL146)</f>
        <v>-228399</v>
      </c>
      <c r="AM205" s="12">
        <f t="shared" si="770"/>
        <v>0</v>
      </c>
      <c r="AN205" s="12">
        <f t="shared" si="770"/>
        <v>1442244</v>
      </c>
      <c r="AO205" s="12">
        <f t="shared" si="770"/>
        <v>0</v>
      </c>
      <c r="AP205" s="12">
        <f t="shared" si="770"/>
        <v>1442244</v>
      </c>
      <c r="AQ205" s="3">
        <f t="shared" si="770"/>
        <v>578393</v>
      </c>
      <c r="AR205" s="3">
        <f t="shared" si="770"/>
        <v>0</v>
      </c>
      <c r="AS205" s="3">
        <f t="shared" si="770"/>
        <v>578393</v>
      </c>
      <c r="AT205" s="98">
        <f t="shared" si="663"/>
        <v>40.103685645424768</v>
      </c>
    </row>
    <row r="206" spans="1:46" x14ac:dyDescent="0.2">
      <c r="A206" s="20" t="s">
        <v>6</v>
      </c>
      <c r="B206" s="2">
        <f t="shared" si="758"/>
        <v>81204</v>
      </c>
      <c r="C206" s="2">
        <f t="shared" si="758"/>
        <v>730</v>
      </c>
      <c r="D206" s="13">
        <f t="shared" si="758"/>
        <v>81934</v>
      </c>
      <c r="E206" s="13">
        <f t="shared" ref="E206:I206" si="771">SUM(E29,E88,E147)</f>
        <v>0</v>
      </c>
      <c r="F206" s="13">
        <f t="shared" si="771"/>
        <v>0</v>
      </c>
      <c r="G206" s="13">
        <f t="shared" si="771"/>
        <v>81204</v>
      </c>
      <c r="H206" s="13">
        <f t="shared" si="771"/>
        <v>730</v>
      </c>
      <c r="I206" s="13">
        <f t="shared" si="771"/>
        <v>81934</v>
      </c>
      <c r="J206" s="13">
        <f t="shared" ref="J206:N206" si="772">SUM(J29,J88,J147)</f>
        <v>0</v>
      </c>
      <c r="K206" s="13">
        <f t="shared" si="772"/>
        <v>0</v>
      </c>
      <c r="L206" s="13">
        <f t="shared" si="772"/>
        <v>81204</v>
      </c>
      <c r="M206" s="13">
        <f t="shared" si="772"/>
        <v>730</v>
      </c>
      <c r="N206" s="13">
        <f t="shared" si="772"/>
        <v>81934</v>
      </c>
      <c r="O206" s="13">
        <f t="shared" ref="O206:S206" si="773">SUM(O29,O88,O147)</f>
        <v>114479</v>
      </c>
      <c r="P206" s="13">
        <f t="shared" si="773"/>
        <v>-730</v>
      </c>
      <c r="Q206" s="13">
        <f t="shared" si="773"/>
        <v>195683</v>
      </c>
      <c r="R206" s="13">
        <f t="shared" si="773"/>
        <v>0</v>
      </c>
      <c r="S206" s="13">
        <f t="shared" si="773"/>
        <v>195683</v>
      </c>
      <c r="T206" s="13">
        <f t="shared" ref="T206:V206" si="774">SUM(T29,T88,T147)</f>
        <v>194894</v>
      </c>
      <c r="U206" s="13">
        <f t="shared" si="774"/>
        <v>0</v>
      </c>
      <c r="V206" s="13">
        <f t="shared" si="774"/>
        <v>194894</v>
      </c>
      <c r="W206" s="100">
        <f t="shared" si="652"/>
        <v>99.596796860228025</v>
      </c>
      <c r="Y206" s="64">
        <f t="shared" si="767"/>
        <v>0</v>
      </c>
      <c r="Z206" s="2">
        <f t="shared" si="767"/>
        <v>0</v>
      </c>
      <c r="AA206" s="81">
        <f t="shared" si="767"/>
        <v>0</v>
      </c>
      <c r="AB206" s="81">
        <f t="shared" ref="AB206:AF206" si="775">SUM(AB29,AB88,AB147)</f>
        <v>0</v>
      </c>
      <c r="AC206" s="81">
        <f t="shared" si="775"/>
        <v>0</v>
      </c>
      <c r="AD206" s="81">
        <f t="shared" si="775"/>
        <v>0</v>
      </c>
      <c r="AE206" s="81">
        <f t="shared" si="775"/>
        <v>0</v>
      </c>
      <c r="AF206" s="81">
        <f t="shared" si="775"/>
        <v>0</v>
      </c>
      <c r="AG206" s="81">
        <f t="shared" ref="AG206:AK206" si="776">SUM(AG29,AG88,AG147)</f>
        <v>0</v>
      </c>
      <c r="AH206" s="81">
        <f t="shared" si="776"/>
        <v>0</v>
      </c>
      <c r="AI206" s="81">
        <f t="shared" si="776"/>
        <v>0</v>
      </c>
      <c r="AJ206" s="81">
        <f t="shared" si="776"/>
        <v>0</v>
      </c>
      <c r="AK206" s="81">
        <f t="shared" si="776"/>
        <v>0</v>
      </c>
      <c r="AL206" s="81">
        <f t="shared" ref="AL206:AR206" si="777">SUM(AL29,AL88,AL147)</f>
        <v>0</v>
      </c>
      <c r="AM206" s="81">
        <f t="shared" si="777"/>
        <v>0</v>
      </c>
      <c r="AN206" s="81">
        <f t="shared" si="777"/>
        <v>0</v>
      </c>
      <c r="AO206" s="81">
        <f t="shared" si="777"/>
        <v>0</v>
      </c>
      <c r="AP206" s="81">
        <f t="shared" si="777"/>
        <v>0</v>
      </c>
      <c r="AQ206" s="13">
        <f t="shared" si="777"/>
        <v>0</v>
      </c>
      <c r="AR206" s="13">
        <f t="shared" si="777"/>
        <v>0</v>
      </c>
      <c r="AS206" s="13"/>
      <c r="AT206" s="100"/>
    </row>
    <row r="207" spans="1:46" x14ac:dyDescent="0.2">
      <c r="A207" s="20" t="s">
        <v>39</v>
      </c>
      <c r="B207" s="2">
        <f t="shared" si="758"/>
        <v>25410</v>
      </c>
      <c r="C207" s="2">
        <f t="shared" si="758"/>
        <v>0</v>
      </c>
      <c r="D207" s="13">
        <f t="shared" si="758"/>
        <v>25410</v>
      </c>
      <c r="E207" s="13">
        <f t="shared" ref="E207:I207" si="778">SUM(E30,E89,E148)</f>
        <v>0</v>
      </c>
      <c r="F207" s="13">
        <f t="shared" si="778"/>
        <v>0</v>
      </c>
      <c r="G207" s="13">
        <f t="shared" si="778"/>
        <v>25410</v>
      </c>
      <c r="H207" s="13">
        <f t="shared" si="778"/>
        <v>0</v>
      </c>
      <c r="I207" s="13">
        <f t="shared" si="778"/>
        <v>25410</v>
      </c>
      <c r="J207" s="13">
        <f t="shared" ref="J207:N207" si="779">SUM(J30,J89,J148)</f>
        <v>6000</v>
      </c>
      <c r="K207" s="13">
        <f t="shared" si="779"/>
        <v>0</v>
      </c>
      <c r="L207" s="13">
        <f t="shared" si="779"/>
        <v>31410</v>
      </c>
      <c r="M207" s="13">
        <f t="shared" si="779"/>
        <v>0</v>
      </c>
      <c r="N207" s="13">
        <f t="shared" si="779"/>
        <v>31410</v>
      </c>
      <c r="O207" s="13">
        <f t="shared" ref="O207:S207" si="780">SUM(O30,O89,O148)</f>
        <v>823</v>
      </c>
      <c r="P207" s="13">
        <f t="shared" si="780"/>
        <v>0</v>
      </c>
      <c r="Q207" s="13">
        <f t="shared" si="780"/>
        <v>32233</v>
      </c>
      <c r="R207" s="13">
        <f t="shared" si="780"/>
        <v>0</v>
      </c>
      <c r="S207" s="13">
        <f t="shared" si="780"/>
        <v>32233</v>
      </c>
      <c r="T207" s="13">
        <f t="shared" ref="T207:V207" si="781">SUM(T30,T89,T148)</f>
        <v>32234</v>
      </c>
      <c r="U207" s="13">
        <f t="shared" si="781"/>
        <v>0</v>
      </c>
      <c r="V207" s="13">
        <f t="shared" si="781"/>
        <v>32234</v>
      </c>
      <c r="W207" s="100">
        <f t="shared" si="652"/>
        <v>100.00310241057302</v>
      </c>
      <c r="X207" s="40" t="s">
        <v>27</v>
      </c>
      <c r="Y207" s="8">
        <f t="shared" si="767"/>
        <v>16075</v>
      </c>
      <c r="Z207" s="3">
        <f t="shared" si="767"/>
        <v>150433</v>
      </c>
      <c r="AA207" s="12">
        <f t="shared" si="767"/>
        <v>166508</v>
      </c>
      <c r="AB207" s="12">
        <f t="shared" ref="AB207:AF207" si="782">SUM(AB30,AB89,AB148)</f>
        <v>26730</v>
      </c>
      <c r="AC207" s="12">
        <f t="shared" si="782"/>
        <v>-93933</v>
      </c>
      <c r="AD207" s="12">
        <f t="shared" si="782"/>
        <v>42805</v>
      </c>
      <c r="AE207" s="12">
        <f t="shared" si="782"/>
        <v>56500</v>
      </c>
      <c r="AF207" s="12">
        <f t="shared" si="782"/>
        <v>99305</v>
      </c>
      <c r="AG207" s="12">
        <f t="shared" ref="AG207:AK207" si="783">SUM(AG30,AG89,AG148)</f>
        <v>1589975</v>
      </c>
      <c r="AH207" s="12">
        <f t="shared" si="783"/>
        <v>41943</v>
      </c>
      <c r="AI207" s="12">
        <f t="shared" si="783"/>
        <v>1632780</v>
      </c>
      <c r="AJ207" s="12">
        <f t="shared" si="783"/>
        <v>98443</v>
      </c>
      <c r="AK207" s="12">
        <f t="shared" si="783"/>
        <v>1731223</v>
      </c>
      <c r="AL207" s="12">
        <f t="shared" ref="AL207:AS207" si="784">SUM(AL30,AL89,AL148)</f>
        <v>3292</v>
      </c>
      <c r="AM207" s="12">
        <f t="shared" si="784"/>
        <v>-42339</v>
      </c>
      <c r="AN207" s="12">
        <f t="shared" si="784"/>
        <v>1636072</v>
      </c>
      <c r="AO207" s="12">
        <f t="shared" si="784"/>
        <v>56104</v>
      </c>
      <c r="AP207" s="12">
        <f t="shared" si="784"/>
        <v>1692176</v>
      </c>
      <c r="AQ207" s="3">
        <f t="shared" si="784"/>
        <v>1636070</v>
      </c>
      <c r="AR207" s="3">
        <f t="shared" si="784"/>
        <v>56103</v>
      </c>
      <c r="AS207" s="3">
        <f t="shared" si="784"/>
        <v>1692173</v>
      </c>
      <c r="AT207" s="98">
        <f t="shared" si="663"/>
        <v>99.999822713476618</v>
      </c>
    </row>
    <row r="208" spans="1:46" x14ac:dyDescent="0.2">
      <c r="A208" s="20" t="s">
        <v>40</v>
      </c>
      <c r="B208" s="2">
        <f t="shared" si="758"/>
        <v>280048</v>
      </c>
      <c r="C208" s="2">
        <f t="shared" si="758"/>
        <v>0</v>
      </c>
      <c r="D208" s="13">
        <f t="shared" si="758"/>
        <v>280048</v>
      </c>
      <c r="E208" s="13">
        <f t="shared" ref="E208:I208" si="785">SUM(E31,E90,E149)</f>
        <v>0</v>
      </c>
      <c r="F208" s="13">
        <f t="shared" si="785"/>
        <v>0</v>
      </c>
      <c r="G208" s="13">
        <f t="shared" si="785"/>
        <v>280048</v>
      </c>
      <c r="H208" s="13">
        <f t="shared" si="785"/>
        <v>0</v>
      </c>
      <c r="I208" s="13">
        <f t="shared" si="785"/>
        <v>280048</v>
      </c>
      <c r="J208" s="13">
        <f t="shared" ref="J208:N208" si="786">SUM(J31,J90,J149)</f>
        <v>0</v>
      </c>
      <c r="K208" s="13">
        <f t="shared" si="786"/>
        <v>0</v>
      </c>
      <c r="L208" s="13">
        <f t="shared" si="786"/>
        <v>280048</v>
      </c>
      <c r="M208" s="13">
        <f t="shared" si="786"/>
        <v>0</v>
      </c>
      <c r="N208" s="13">
        <f t="shared" si="786"/>
        <v>280048</v>
      </c>
      <c r="O208" s="13">
        <f t="shared" ref="O208:S208" si="787">SUM(O31,O90,O149)</f>
        <v>-19834</v>
      </c>
      <c r="P208" s="13">
        <f t="shared" si="787"/>
        <v>0</v>
      </c>
      <c r="Q208" s="13">
        <f t="shared" si="787"/>
        <v>260214</v>
      </c>
      <c r="R208" s="13">
        <f t="shared" si="787"/>
        <v>0</v>
      </c>
      <c r="S208" s="13">
        <f t="shared" si="787"/>
        <v>260214</v>
      </c>
      <c r="T208" s="13">
        <f t="shared" ref="T208:V208" si="788">SUM(T31,T90,T149)</f>
        <v>260213</v>
      </c>
      <c r="U208" s="13">
        <f t="shared" si="788"/>
        <v>787</v>
      </c>
      <c r="V208" s="13">
        <f t="shared" si="788"/>
        <v>261000</v>
      </c>
      <c r="W208" s="100">
        <f t="shared" si="652"/>
        <v>100.30205907445411</v>
      </c>
      <c r="X208" t="s">
        <v>56</v>
      </c>
      <c r="Y208" s="64">
        <f t="shared" si="767"/>
        <v>0</v>
      </c>
      <c r="Z208" s="2">
        <f t="shared" si="767"/>
        <v>0</v>
      </c>
      <c r="AA208" s="81">
        <f t="shared" si="767"/>
        <v>0</v>
      </c>
      <c r="AB208" s="81">
        <f t="shared" ref="AB208:AF208" si="789">SUM(AB31,AB90,AB149)</f>
        <v>7851</v>
      </c>
      <c r="AC208" s="81">
        <f t="shared" si="789"/>
        <v>0</v>
      </c>
      <c r="AD208" s="81">
        <f t="shared" si="789"/>
        <v>7851</v>
      </c>
      <c r="AE208" s="81">
        <f t="shared" si="789"/>
        <v>0</v>
      </c>
      <c r="AF208" s="81">
        <f t="shared" si="789"/>
        <v>7851</v>
      </c>
      <c r="AG208" s="81">
        <f t="shared" ref="AG208:AK208" si="790">SUM(AG31,AG90,AG149)</f>
        <v>0</v>
      </c>
      <c r="AH208" s="81">
        <f t="shared" si="790"/>
        <v>0</v>
      </c>
      <c r="AI208" s="81">
        <f t="shared" si="790"/>
        <v>7851</v>
      </c>
      <c r="AJ208" s="81">
        <f t="shared" si="790"/>
        <v>0</v>
      </c>
      <c r="AK208" s="81">
        <f t="shared" si="790"/>
        <v>7851</v>
      </c>
      <c r="AL208" s="81">
        <f t="shared" ref="AL208:AS208" si="791">SUM(AL31,AL90,AL149)</f>
        <v>0</v>
      </c>
      <c r="AM208" s="81">
        <f t="shared" si="791"/>
        <v>0</v>
      </c>
      <c r="AN208" s="81">
        <f t="shared" si="791"/>
        <v>7851</v>
      </c>
      <c r="AO208" s="81">
        <f t="shared" si="791"/>
        <v>0</v>
      </c>
      <c r="AP208" s="81">
        <f t="shared" si="791"/>
        <v>7851</v>
      </c>
      <c r="AQ208" s="13">
        <f t="shared" si="791"/>
        <v>7851</v>
      </c>
      <c r="AR208" s="13">
        <f t="shared" si="791"/>
        <v>0</v>
      </c>
      <c r="AS208" s="13">
        <f t="shared" si="791"/>
        <v>7851</v>
      </c>
      <c r="AT208" s="100">
        <f t="shared" si="663"/>
        <v>100</v>
      </c>
    </row>
    <row r="209" spans="1:46" x14ac:dyDescent="0.2">
      <c r="A209" s="20" t="s">
        <v>41</v>
      </c>
      <c r="B209" s="2">
        <f t="shared" si="758"/>
        <v>70214</v>
      </c>
      <c r="C209" s="2">
        <f t="shared" si="758"/>
        <v>126728</v>
      </c>
      <c r="D209" s="13">
        <f t="shared" si="758"/>
        <v>196942</v>
      </c>
      <c r="E209" s="13">
        <f t="shared" ref="E209:I209" si="792">SUM(E32,E91,E150)</f>
        <v>0</v>
      </c>
      <c r="F209" s="13">
        <f t="shared" si="792"/>
        <v>0</v>
      </c>
      <c r="G209" s="13">
        <f t="shared" si="792"/>
        <v>70214</v>
      </c>
      <c r="H209" s="13">
        <f t="shared" si="792"/>
        <v>126728</v>
      </c>
      <c r="I209" s="13">
        <f t="shared" si="792"/>
        <v>196942</v>
      </c>
      <c r="J209" s="13">
        <f t="shared" ref="J209:N209" si="793">SUM(J32,J91,J150)</f>
        <v>0</v>
      </c>
      <c r="K209" s="13">
        <f t="shared" si="793"/>
        <v>0</v>
      </c>
      <c r="L209" s="13">
        <f t="shared" si="793"/>
        <v>70214</v>
      </c>
      <c r="M209" s="13">
        <f t="shared" si="793"/>
        <v>126728</v>
      </c>
      <c r="N209" s="13">
        <f t="shared" si="793"/>
        <v>196942</v>
      </c>
      <c r="O209" s="13">
        <f t="shared" ref="O209:S209" si="794">SUM(O32,O91,O150)</f>
        <v>113508</v>
      </c>
      <c r="P209" s="13">
        <f t="shared" si="794"/>
        <v>-126728</v>
      </c>
      <c r="Q209" s="13">
        <f t="shared" si="794"/>
        <v>183722</v>
      </c>
      <c r="R209" s="13">
        <f t="shared" si="794"/>
        <v>0</v>
      </c>
      <c r="S209" s="13">
        <f t="shared" si="794"/>
        <v>183722</v>
      </c>
      <c r="T209" s="13">
        <f t="shared" ref="T209:V209" si="795">SUM(T32,T91,T150)</f>
        <v>183720</v>
      </c>
      <c r="U209" s="13">
        <f t="shared" si="795"/>
        <v>0</v>
      </c>
      <c r="V209" s="13">
        <f t="shared" si="795"/>
        <v>183720</v>
      </c>
      <c r="W209" s="100">
        <f t="shared" si="652"/>
        <v>99.998911398743758</v>
      </c>
      <c r="X209" t="s">
        <v>57</v>
      </c>
      <c r="Y209" s="64">
        <f t="shared" si="767"/>
        <v>16075</v>
      </c>
      <c r="Z209" s="2">
        <f t="shared" si="767"/>
        <v>100433</v>
      </c>
      <c r="AA209" s="81">
        <f t="shared" si="767"/>
        <v>116508</v>
      </c>
      <c r="AB209" s="81">
        <f t="shared" ref="AB209:AF209" si="796">SUM(AB32,AB91,AB150)</f>
        <v>18879</v>
      </c>
      <c r="AC209" s="81">
        <f t="shared" si="796"/>
        <v>-93933</v>
      </c>
      <c r="AD209" s="81">
        <f t="shared" si="796"/>
        <v>34954</v>
      </c>
      <c r="AE209" s="81">
        <f t="shared" si="796"/>
        <v>6500</v>
      </c>
      <c r="AF209" s="81">
        <f t="shared" si="796"/>
        <v>41454</v>
      </c>
      <c r="AG209" s="81">
        <f t="shared" ref="AG209:AK209" si="797">SUM(AG32,AG91,AG150)</f>
        <v>0</v>
      </c>
      <c r="AH209" s="81">
        <f t="shared" si="797"/>
        <v>41943</v>
      </c>
      <c r="AI209" s="81">
        <f t="shared" si="797"/>
        <v>34954</v>
      </c>
      <c r="AJ209" s="81">
        <f t="shared" si="797"/>
        <v>48443</v>
      </c>
      <c r="AK209" s="81">
        <f t="shared" si="797"/>
        <v>83397</v>
      </c>
      <c r="AL209" s="81">
        <f t="shared" ref="AL209:AS209" si="798">SUM(AL32,AL91,AL150)</f>
        <v>3292</v>
      </c>
      <c r="AM209" s="81">
        <f t="shared" si="798"/>
        <v>3161</v>
      </c>
      <c r="AN209" s="81">
        <f t="shared" si="798"/>
        <v>38246</v>
      </c>
      <c r="AO209" s="81">
        <f t="shared" si="798"/>
        <v>51604</v>
      </c>
      <c r="AP209" s="81">
        <f t="shared" si="798"/>
        <v>89850</v>
      </c>
      <c r="AQ209" s="13">
        <f t="shared" si="798"/>
        <v>38244</v>
      </c>
      <c r="AR209" s="13">
        <f t="shared" si="798"/>
        <v>51603</v>
      </c>
      <c r="AS209" s="13">
        <f t="shared" si="798"/>
        <v>89847</v>
      </c>
      <c r="AT209" s="100">
        <f t="shared" si="663"/>
        <v>99.996661101836395</v>
      </c>
    </row>
    <row r="210" spans="1:46" x14ac:dyDescent="0.2">
      <c r="A210" s="28" t="s">
        <v>42</v>
      </c>
      <c r="B210" s="13">
        <f t="shared" si="758"/>
        <v>2641026</v>
      </c>
      <c r="C210" s="13">
        <f t="shared" si="758"/>
        <v>37</v>
      </c>
      <c r="D210" s="13">
        <f t="shared" si="758"/>
        <v>2641063</v>
      </c>
      <c r="E210" s="13">
        <f t="shared" ref="E210:I210" si="799">SUM(E33,E92,E151)</f>
        <v>0</v>
      </c>
      <c r="F210" s="13">
        <f t="shared" si="799"/>
        <v>0</v>
      </c>
      <c r="G210" s="13">
        <f t="shared" si="799"/>
        <v>2641026</v>
      </c>
      <c r="H210" s="13">
        <f t="shared" si="799"/>
        <v>37</v>
      </c>
      <c r="I210" s="13">
        <f t="shared" si="799"/>
        <v>2641063</v>
      </c>
      <c r="J210" s="13">
        <f t="shared" ref="J210:N210" si="800">SUM(J33,J92,J151)</f>
        <v>0</v>
      </c>
      <c r="K210" s="13">
        <f t="shared" si="800"/>
        <v>0</v>
      </c>
      <c r="L210" s="13">
        <f t="shared" si="800"/>
        <v>2641026</v>
      </c>
      <c r="M210" s="13">
        <f t="shared" si="800"/>
        <v>37</v>
      </c>
      <c r="N210" s="13">
        <f t="shared" si="800"/>
        <v>2641063</v>
      </c>
      <c r="O210" s="13">
        <f t="shared" ref="O210:S210" si="801">SUM(O33,O92,O151)</f>
        <v>-2360553</v>
      </c>
      <c r="P210" s="13">
        <f t="shared" si="801"/>
        <v>-37</v>
      </c>
      <c r="Q210" s="13">
        <f t="shared" si="801"/>
        <v>280473</v>
      </c>
      <c r="R210" s="13">
        <f t="shared" si="801"/>
        <v>0</v>
      </c>
      <c r="S210" s="13">
        <f t="shared" si="801"/>
        <v>280473</v>
      </c>
      <c r="T210" s="13">
        <f t="shared" ref="T210:V210" si="802">SUM(T33,T92,T151)</f>
        <v>246456</v>
      </c>
      <c r="U210" s="13">
        <f t="shared" si="802"/>
        <v>39</v>
      </c>
      <c r="V210" s="13">
        <f t="shared" si="802"/>
        <v>246495</v>
      </c>
      <c r="W210" s="100">
        <f t="shared" si="652"/>
        <v>87.885464911060964</v>
      </c>
      <c r="X210" t="s">
        <v>78</v>
      </c>
      <c r="Y210" s="64">
        <f t="shared" si="767"/>
        <v>0</v>
      </c>
      <c r="Z210" s="2">
        <f t="shared" si="767"/>
        <v>50000</v>
      </c>
      <c r="AA210" s="81">
        <f t="shared" si="767"/>
        <v>50000</v>
      </c>
      <c r="AB210" s="81">
        <f t="shared" ref="AB210:AF210" si="803">SUM(AB33,AB92,AB151)</f>
        <v>0</v>
      </c>
      <c r="AC210" s="81">
        <f t="shared" si="803"/>
        <v>0</v>
      </c>
      <c r="AD210" s="81">
        <f t="shared" si="803"/>
        <v>0</v>
      </c>
      <c r="AE210" s="81">
        <f t="shared" si="803"/>
        <v>50000</v>
      </c>
      <c r="AF210" s="81">
        <f t="shared" si="803"/>
        <v>50000</v>
      </c>
      <c r="AG210" s="81">
        <f t="shared" ref="AG210:AK210" si="804">SUM(AG33,AG92,AG151)</f>
        <v>0</v>
      </c>
      <c r="AH210" s="81">
        <f t="shared" si="804"/>
        <v>0</v>
      </c>
      <c r="AI210" s="81">
        <f t="shared" si="804"/>
        <v>0</v>
      </c>
      <c r="AJ210" s="81">
        <f t="shared" si="804"/>
        <v>50000</v>
      </c>
      <c r="AK210" s="81">
        <f t="shared" si="804"/>
        <v>50000</v>
      </c>
      <c r="AL210" s="81">
        <f t="shared" ref="AL210:AS210" si="805">SUM(AL33,AL92,AL151)</f>
        <v>0</v>
      </c>
      <c r="AM210" s="81">
        <f t="shared" si="805"/>
        <v>-45500</v>
      </c>
      <c r="AN210" s="81">
        <f t="shared" si="805"/>
        <v>0</v>
      </c>
      <c r="AO210" s="81">
        <f t="shared" si="805"/>
        <v>4500</v>
      </c>
      <c r="AP210" s="81">
        <f t="shared" si="805"/>
        <v>4500</v>
      </c>
      <c r="AQ210" s="13">
        <f t="shared" si="805"/>
        <v>0</v>
      </c>
      <c r="AR210" s="13">
        <f t="shared" si="805"/>
        <v>4500</v>
      </c>
      <c r="AS210" s="13">
        <f t="shared" si="805"/>
        <v>4500</v>
      </c>
      <c r="AT210" s="100">
        <f t="shared" si="663"/>
        <v>100</v>
      </c>
    </row>
    <row r="211" spans="1:46" x14ac:dyDescent="0.2">
      <c r="A211" s="28" t="s">
        <v>43</v>
      </c>
      <c r="B211" s="2">
        <f t="shared" si="758"/>
        <v>636913</v>
      </c>
      <c r="C211" s="2">
        <f t="shared" si="758"/>
        <v>0</v>
      </c>
      <c r="D211" s="13">
        <f t="shared" si="758"/>
        <v>636913</v>
      </c>
      <c r="E211" s="13">
        <f t="shared" ref="E211:I211" si="806">SUM(E34,E93,E152)</f>
        <v>0</v>
      </c>
      <c r="F211" s="13">
        <f t="shared" si="806"/>
        <v>0</v>
      </c>
      <c r="G211" s="13">
        <f t="shared" si="806"/>
        <v>636913</v>
      </c>
      <c r="H211" s="13">
        <f t="shared" si="806"/>
        <v>0</v>
      </c>
      <c r="I211" s="13">
        <f t="shared" si="806"/>
        <v>636913</v>
      </c>
      <c r="J211" s="13">
        <f t="shared" ref="J211:N211" si="807">SUM(J34,J93,J152)</f>
        <v>2845</v>
      </c>
      <c r="K211" s="13">
        <f t="shared" si="807"/>
        <v>0</v>
      </c>
      <c r="L211" s="13">
        <f t="shared" si="807"/>
        <v>639758</v>
      </c>
      <c r="M211" s="13">
        <f t="shared" si="807"/>
        <v>0</v>
      </c>
      <c r="N211" s="13">
        <f t="shared" si="807"/>
        <v>639758</v>
      </c>
      <c r="O211" s="13">
        <f t="shared" ref="O211:S211" si="808">SUM(O34,O93,O152)</f>
        <v>-432404</v>
      </c>
      <c r="P211" s="13">
        <f t="shared" si="808"/>
        <v>0</v>
      </c>
      <c r="Q211" s="13">
        <f t="shared" si="808"/>
        <v>207354</v>
      </c>
      <c r="R211" s="13">
        <f t="shared" si="808"/>
        <v>0</v>
      </c>
      <c r="S211" s="13">
        <f t="shared" si="808"/>
        <v>207354</v>
      </c>
      <c r="T211" s="13">
        <f t="shared" ref="T211:V211" si="809">SUM(T34,T93,T152)</f>
        <v>81876</v>
      </c>
      <c r="U211" s="13">
        <f t="shared" si="809"/>
        <v>0</v>
      </c>
      <c r="V211" s="13">
        <f t="shared" si="809"/>
        <v>81876</v>
      </c>
      <c r="W211" s="100">
        <f t="shared" si="652"/>
        <v>39.486096241210682</v>
      </c>
      <c r="X211" s="94" t="s">
        <v>103</v>
      </c>
      <c r="Y211" s="64">
        <f t="shared" si="767"/>
        <v>0</v>
      </c>
      <c r="Z211" s="2">
        <f t="shared" si="767"/>
        <v>0</v>
      </c>
      <c r="AA211" s="81">
        <f t="shared" si="767"/>
        <v>0</v>
      </c>
      <c r="AB211" s="81">
        <f t="shared" ref="AB211:AF211" si="810">SUM(AB34,AB93,AB152)</f>
        <v>0</v>
      </c>
      <c r="AC211" s="81">
        <f t="shared" si="810"/>
        <v>0</v>
      </c>
      <c r="AD211" s="81">
        <f t="shared" si="810"/>
        <v>0</v>
      </c>
      <c r="AE211" s="81">
        <f t="shared" si="810"/>
        <v>0</v>
      </c>
      <c r="AF211" s="81">
        <f t="shared" si="810"/>
        <v>0</v>
      </c>
      <c r="AG211" s="81">
        <f t="shared" ref="AG211:AK211" si="811">SUM(AG34,AG93,AG152)</f>
        <v>0</v>
      </c>
      <c r="AH211" s="81">
        <f t="shared" si="811"/>
        <v>0</v>
      </c>
      <c r="AI211" s="81">
        <f t="shared" si="811"/>
        <v>0</v>
      </c>
      <c r="AJ211" s="81">
        <f t="shared" si="811"/>
        <v>0</v>
      </c>
      <c r="AK211" s="81">
        <f t="shared" si="811"/>
        <v>0</v>
      </c>
      <c r="AL211" s="81">
        <f t="shared" ref="AL211:AS211" si="812">SUM(AL34,AL93,AL152)</f>
        <v>0</v>
      </c>
      <c r="AM211" s="81">
        <f t="shared" si="812"/>
        <v>0</v>
      </c>
      <c r="AN211" s="81">
        <f t="shared" si="812"/>
        <v>0</v>
      </c>
      <c r="AO211" s="81">
        <f t="shared" si="812"/>
        <v>0</v>
      </c>
      <c r="AP211" s="81">
        <f t="shared" si="812"/>
        <v>0</v>
      </c>
      <c r="AQ211" s="2">
        <f t="shared" si="812"/>
        <v>0</v>
      </c>
      <c r="AR211" s="2">
        <f t="shared" si="812"/>
        <v>0</v>
      </c>
      <c r="AS211" s="13">
        <f t="shared" si="812"/>
        <v>0</v>
      </c>
      <c r="AT211" s="100"/>
    </row>
    <row r="212" spans="1:46" x14ac:dyDescent="0.2">
      <c r="A212" s="28" t="s">
        <v>44</v>
      </c>
      <c r="B212" s="2">
        <f t="shared" si="758"/>
        <v>61</v>
      </c>
      <c r="C212" s="2">
        <f t="shared" si="758"/>
        <v>0</v>
      </c>
      <c r="D212" s="13">
        <f t="shared" si="758"/>
        <v>61</v>
      </c>
      <c r="E212" s="13">
        <f t="shared" ref="E212:I212" si="813">SUM(E35,E94,E153)</f>
        <v>0</v>
      </c>
      <c r="F212" s="13">
        <f t="shared" si="813"/>
        <v>0</v>
      </c>
      <c r="G212" s="13">
        <f t="shared" si="813"/>
        <v>61</v>
      </c>
      <c r="H212" s="13">
        <f t="shared" si="813"/>
        <v>0</v>
      </c>
      <c r="I212" s="13">
        <f t="shared" si="813"/>
        <v>61</v>
      </c>
      <c r="J212" s="13">
        <f t="shared" ref="J212:N212" si="814">SUM(J35,J94,J153)</f>
        <v>0</v>
      </c>
      <c r="K212" s="13">
        <f t="shared" si="814"/>
        <v>0</v>
      </c>
      <c r="L212" s="13">
        <f t="shared" si="814"/>
        <v>61</v>
      </c>
      <c r="M212" s="13">
        <f t="shared" si="814"/>
        <v>0</v>
      </c>
      <c r="N212" s="13">
        <f t="shared" si="814"/>
        <v>61</v>
      </c>
      <c r="O212" s="13">
        <f t="shared" ref="O212:S212" si="815">SUM(O35,O94,O153)</f>
        <v>67753</v>
      </c>
      <c r="P212" s="13">
        <f t="shared" si="815"/>
        <v>0</v>
      </c>
      <c r="Q212" s="13">
        <f t="shared" si="815"/>
        <v>67814</v>
      </c>
      <c r="R212" s="13">
        <f t="shared" si="815"/>
        <v>0</v>
      </c>
      <c r="S212" s="13">
        <f t="shared" si="815"/>
        <v>67814</v>
      </c>
      <c r="T212" s="13">
        <f t="shared" ref="T212:V212" si="816">SUM(T35,T94,T153)</f>
        <v>67808</v>
      </c>
      <c r="U212" s="13">
        <f t="shared" si="816"/>
        <v>0</v>
      </c>
      <c r="V212" s="13">
        <f t="shared" si="816"/>
        <v>67808</v>
      </c>
      <c r="W212" s="100">
        <f t="shared" si="652"/>
        <v>99.991152269442878</v>
      </c>
      <c r="X212" s="95" t="s">
        <v>98</v>
      </c>
      <c r="Y212" s="64">
        <f t="shared" si="767"/>
        <v>0</v>
      </c>
      <c r="Z212" s="2">
        <f t="shared" si="767"/>
        <v>0</v>
      </c>
      <c r="AA212" s="27">
        <f t="shared" si="767"/>
        <v>0</v>
      </c>
      <c r="AB212" s="27">
        <f t="shared" ref="AB212:AF212" si="817">SUM(AB35,AB94,AB153)</f>
        <v>0</v>
      </c>
      <c r="AC212" s="27">
        <f t="shared" si="817"/>
        <v>0</v>
      </c>
      <c r="AD212" s="27">
        <f t="shared" si="817"/>
        <v>0</v>
      </c>
      <c r="AE212" s="27">
        <f t="shared" si="817"/>
        <v>0</v>
      </c>
      <c r="AF212" s="27">
        <f t="shared" si="817"/>
        <v>0</v>
      </c>
      <c r="AG212" s="27">
        <f t="shared" ref="AG212:AK212" si="818">SUM(AG35,AG94,AG153)</f>
        <v>452952</v>
      </c>
      <c r="AH212" s="27">
        <f t="shared" si="818"/>
        <v>0</v>
      </c>
      <c r="AI212" s="27">
        <f t="shared" si="818"/>
        <v>452952</v>
      </c>
      <c r="AJ212" s="27">
        <f t="shared" si="818"/>
        <v>0</v>
      </c>
      <c r="AK212" s="27">
        <f t="shared" si="818"/>
        <v>452952</v>
      </c>
      <c r="AL212" s="27">
        <f t="shared" ref="AL212:AS212" si="819">SUM(AL35,AL94,AL153)</f>
        <v>0</v>
      </c>
      <c r="AM212" s="27">
        <f t="shared" si="819"/>
        <v>0</v>
      </c>
      <c r="AN212" s="27">
        <f t="shared" si="819"/>
        <v>452952</v>
      </c>
      <c r="AO212" s="27">
        <f t="shared" si="819"/>
        <v>0</v>
      </c>
      <c r="AP212" s="27">
        <f t="shared" si="819"/>
        <v>452952</v>
      </c>
      <c r="AQ212" s="13">
        <f t="shared" si="819"/>
        <v>452952</v>
      </c>
      <c r="AR212" s="13">
        <f t="shared" si="819"/>
        <v>0</v>
      </c>
      <c r="AS212" s="13">
        <f t="shared" si="819"/>
        <v>452952</v>
      </c>
      <c r="AT212" s="100">
        <f t="shared" si="663"/>
        <v>100</v>
      </c>
    </row>
    <row r="213" spans="1:46" x14ac:dyDescent="0.2">
      <c r="A213" s="28" t="s">
        <v>45</v>
      </c>
      <c r="B213" s="13">
        <f t="shared" si="758"/>
        <v>0</v>
      </c>
      <c r="C213" s="13">
        <f t="shared" si="758"/>
        <v>0</v>
      </c>
      <c r="D213" s="13">
        <f t="shared" si="758"/>
        <v>0</v>
      </c>
      <c r="E213" s="13">
        <f t="shared" ref="E213:I213" si="820">SUM(E36,E95,E154)</f>
        <v>0</v>
      </c>
      <c r="F213" s="13">
        <f t="shared" si="820"/>
        <v>0</v>
      </c>
      <c r="G213" s="13">
        <f t="shared" si="820"/>
        <v>0</v>
      </c>
      <c r="H213" s="13">
        <f t="shared" si="820"/>
        <v>0</v>
      </c>
      <c r="I213" s="13">
        <f t="shared" si="820"/>
        <v>0</v>
      </c>
      <c r="J213" s="13">
        <f t="shared" ref="J213:N213" si="821">SUM(J36,J95,J154)</f>
        <v>0</v>
      </c>
      <c r="K213" s="13">
        <f t="shared" si="821"/>
        <v>0</v>
      </c>
      <c r="L213" s="13">
        <f t="shared" si="821"/>
        <v>0</v>
      </c>
      <c r="M213" s="13">
        <f t="shared" si="821"/>
        <v>0</v>
      </c>
      <c r="N213" s="13">
        <f t="shared" si="821"/>
        <v>0</v>
      </c>
      <c r="O213" s="13">
        <f t="shared" ref="O213:S213" si="822">SUM(O36,O95,O154)</f>
        <v>2005</v>
      </c>
      <c r="P213" s="13">
        <f t="shared" si="822"/>
        <v>0</v>
      </c>
      <c r="Q213" s="13">
        <f t="shared" si="822"/>
        <v>2005</v>
      </c>
      <c r="R213" s="13">
        <f t="shared" si="822"/>
        <v>0</v>
      </c>
      <c r="S213" s="13">
        <f t="shared" si="822"/>
        <v>2005</v>
      </c>
      <c r="T213" s="13">
        <f t="shared" ref="T213:V213" si="823">SUM(T36,T95,T154)</f>
        <v>2003</v>
      </c>
      <c r="U213" s="13">
        <f t="shared" si="823"/>
        <v>0</v>
      </c>
      <c r="V213" s="13">
        <f t="shared" si="823"/>
        <v>2003</v>
      </c>
      <c r="W213" s="100">
        <f t="shared" si="652"/>
        <v>99.900249376558605</v>
      </c>
      <c r="X213" s="95" t="s">
        <v>99</v>
      </c>
      <c r="Y213" s="64">
        <f t="shared" si="767"/>
        <v>0</v>
      </c>
      <c r="Z213" s="2">
        <f t="shared" si="767"/>
        <v>0</v>
      </c>
      <c r="AA213" s="27">
        <f t="shared" si="767"/>
        <v>0</v>
      </c>
      <c r="AB213" s="27">
        <f t="shared" ref="AB213:AF213" si="824">SUM(AB36,AB95,AB154)</f>
        <v>0</v>
      </c>
      <c r="AC213" s="27">
        <f t="shared" si="824"/>
        <v>0</v>
      </c>
      <c r="AD213" s="27">
        <f t="shared" si="824"/>
        <v>0</v>
      </c>
      <c r="AE213" s="27">
        <f t="shared" si="824"/>
        <v>0</v>
      </c>
      <c r="AF213" s="27">
        <f t="shared" si="824"/>
        <v>0</v>
      </c>
      <c r="AG213" s="27">
        <f t="shared" ref="AG213:AK213" si="825">SUM(AG36,AG95,AG154)</f>
        <v>234022</v>
      </c>
      <c r="AH213" s="27">
        <f t="shared" si="825"/>
        <v>0</v>
      </c>
      <c r="AI213" s="27">
        <f t="shared" si="825"/>
        <v>234022</v>
      </c>
      <c r="AJ213" s="27">
        <f t="shared" si="825"/>
        <v>0</v>
      </c>
      <c r="AK213" s="27">
        <f t="shared" si="825"/>
        <v>234022</v>
      </c>
      <c r="AL213" s="27">
        <f t="shared" ref="AL213:AS213" si="826">SUM(AL36,AL95,AL154)</f>
        <v>0</v>
      </c>
      <c r="AM213" s="27">
        <f t="shared" si="826"/>
        <v>0</v>
      </c>
      <c r="AN213" s="27">
        <f t="shared" si="826"/>
        <v>234022</v>
      </c>
      <c r="AO213" s="27">
        <f t="shared" si="826"/>
        <v>0</v>
      </c>
      <c r="AP213" s="27">
        <f t="shared" si="826"/>
        <v>234022</v>
      </c>
      <c r="AQ213" s="13">
        <f t="shared" si="826"/>
        <v>234022</v>
      </c>
      <c r="AR213" s="13">
        <f t="shared" si="826"/>
        <v>0</v>
      </c>
      <c r="AS213" s="13">
        <f t="shared" si="826"/>
        <v>234022</v>
      </c>
      <c r="AT213" s="100">
        <f t="shared" si="663"/>
        <v>100</v>
      </c>
    </row>
    <row r="214" spans="1:46" x14ac:dyDescent="0.2">
      <c r="A214" s="28" t="s">
        <v>46</v>
      </c>
      <c r="B214" s="2">
        <f t="shared" si="758"/>
        <v>0</v>
      </c>
      <c r="C214" s="2">
        <f t="shared" si="758"/>
        <v>0</v>
      </c>
      <c r="D214" s="13">
        <f t="shared" si="758"/>
        <v>0</v>
      </c>
      <c r="E214" s="13">
        <f t="shared" ref="E214:I214" si="827">SUM(E37,E96,E155)</f>
        <v>0</v>
      </c>
      <c r="F214" s="13">
        <f t="shared" si="827"/>
        <v>0</v>
      </c>
      <c r="G214" s="13">
        <f t="shared" si="827"/>
        <v>0</v>
      </c>
      <c r="H214" s="13">
        <f t="shared" si="827"/>
        <v>0</v>
      </c>
      <c r="I214" s="13">
        <f t="shared" si="827"/>
        <v>0</v>
      </c>
      <c r="J214" s="13">
        <f t="shared" ref="J214:N214" si="828">SUM(J37,J96,J155)</f>
        <v>0</v>
      </c>
      <c r="K214" s="13">
        <f t="shared" si="828"/>
        <v>0</v>
      </c>
      <c r="L214" s="13">
        <f t="shared" si="828"/>
        <v>0</v>
      </c>
      <c r="M214" s="13">
        <f t="shared" si="828"/>
        <v>0</v>
      </c>
      <c r="N214" s="13">
        <f t="shared" si="828"/>
        <v>0</v>
      </c>
      <c r="O214" s="13">
        <f t="shared" ref="O214:S214" si="829">SUM(O37,O96,O155)</f>
        <v>26587</v>
      </c>
      <c r="P214" s="13">
        <f t="shared" si="829"/>
        <v>0</v>
      </c>
      <c r="Q214" s="13">
        <f t="shared" si="829"/>
        <v>26587</v>
      </c>
      <c r="R214" s="13">
        <f t="shared" si="829"/>
        <v>0</v>
      </c>
      <c r="S214" s="13">
        <f t="shared" si="829"/>
        <v>26587</v>
      </c>
      <c r="T214" s="13">
        <f t="shared" ref="T214:V214" si="830">SUM(T37,T96,T155)</f>
        <v>26535</v>
      </c>
      <c r="U214" s="13">
        <f t="shared" si="830"/>
        <v>0</v>
      </c>
      <c r="V214" s="13">
        <f t="shared" si="830"/>
        <v>26535</v>
      </c>
      <c r="W214" s="100">
        <f t="shared" si="652"/>
        <v>99.804415691879484</v>
      </c>
      <c r="X214" s="95" t="s">
        <v>100</v>
      </c>
      <c r="Y214" s="64">
        <f t="shared" si="767"/>
        <v>0</v>
      </c>
      <c r="Z214" s="2">
        <f t="shared" si="767"/>
        <v>0</v>
      </c>
      <c r="AA214" s="27">
        <f t="shared" si="767"/>
        <v>0</v>
      </c>
      <c r="AB214" s="27">
        <f t="shared" ref="AB214:AF214" si="831">SUM(AB37,AB96,AB155)</f>
        <v>0</v>
      </c>
      <c r="AC214" s="27">
        <f t="shared" si="831"/>
        <v>0</v>
      </c>
      <c r="AD214" s="27">
        <f t="shared" si="831"/>
        <v>0</v>
      </c>
      <c r="AE214" s="27">
        <f t="shared" si="831"/>
        <v>0</v>
      </c>
      <c r="AF214" s="27">
        <f t="shared" si="831"/>
        <v>0</v>
      </c>
      <c r="AG214" s="27">
        <f t="shared" ref="AG214:AK214" si="832">SUM(AG37,AG96,AG155)</f>
        <v>206541</v>
      </c>
      <c r="AH214" s="27">
        <f t="shared" si="832"/>
        <v>0</v>
      </c>
      <c r="AI214" s="27">
        <f t="shared" si="832"/>
        <v>206541</v>
      </c>
      <c r="AJ214" s="27">
        <f t="shared" si="832"/>
        <v>0</v>
      </c>
      <c r="AK214" s="27">
        <f t="shared" si="832"/>
        <v>206541</v>
      </c>
      <c r="AL214" s="27">
        <f t="shared" ref="AL214:AS214" si="833">SUM(AL37,AL96,AL155)</f>
        <v>0</v>
      </c>
      <c r="AM214" s="27">
        <f t="shared" si="833"/>
        <v>0</v>
      </c>
      <c r="AN214" s="27">
        <f t="shared" si="833"/>
        <v>206541</v>
      </c>
      <c r="AO214" s="27">
        <f t="shared" si="833"/>
        <v>0</v>
      </c>
      <c r="AP214" s="27">
        <f t="shared" si="833"/>
        <v>206541</v>
      </c>
      <c r="AQ214" s="13">
        <f t="shared" si="833"/>
        <v>206541</v>
      </c>
      <c r="AR214" s="13">
        <f t="shared" si="833"/>
        <v>0</v>
      </c>
      <c r="AS214" s="13">
        <f t="shared" si="833"/>
        <v>206541</v>
      </c>
      <c r="AT214" s="100">
        <f t="shared" si="663"/>
        <v>100</v>
      </c>
    </row>
    <row r="215" spans="1:46" x14ac:dyDescent="0.2">
      <c r="A215" s="20"/>
      <c r="B215" s="2">
        <f t="shared" si="758"/>
        <v>0</v>
      </c>
      <c r="C215" s="2">
        <f t="shared" si="758"/>
        <v>0</v>
      </c>
      <c r="D215" s="13">
        <f t="shared" si="758"/>
        <v>0</v>
      </c>
      <c r="E215" s="13">
        <f t="shared" ref="E215:I215" si="834">SUM(E38,E97,E156)</f>
        <v>0</v>
      </c>
      <c r="F215" s="13">
        <f t="shared" si="834"/>
        <v>0</v>
      </c>
      <c r="G215" s="13">
        <f t="shared" si="834"/>
        <v>0</v>
      </c>
      <c r="H215" s="13">
        <f t="shared" si="834"/>
        <v>0</v>
      </c>
      <c r="I215" s="13">
        <f t="shared" si="834"/>
        <v>0</v>
      </c>
      <c r="J215" s="13">
        <f t="shared" ref="J215:N215" si="835">SUM(J38,J97,J156)</f>
        <v>0</v>
      </c>
      <c r="K215" s="13">
        <f t="shared" si="835"/>
        <v>0</v>
      </c>
      <c r="L215" s="13">
        <f t="shared" si="835"/>
        <v>0</v>
      </c>
      <c r="M215" s="13">
        <f t="shared" si="835"/>
        <v>0</v>
      </c>
      <c r="N215" s="13">
        <f t="shared" si="835"/>
        <v>0</v>
      </c>
      <c r="O215" s="13">
        <f t="shared" ref="O215:S215" si="836">SUM(O38,O97,O156)</f>
        <v>0</v>
      </c>
      <c r="P215" s="13">
        <f t="shared" si="836"/>
        <v>0</v>
      </c>
      <c r="Q215" s="13">
        <f t="shared" si="836"/>
        <v>0</v>
      </c>
      <c r="R215" s="13">
        <f t="shared" si="836"/>
        <v>0</v>
      </c>
      <c r="S215" s="13">
        <f t="shared" si="836"/>
        <v>0</v>
      </c>
      <c r="T215" s="13">
        <f t="shared" ref="T215:V215" si="837">SUM(T38,T97,T156)</f>
        <v>0</v>
      </c>
      <c r="U215" s="13">
        <f t="shared" si="837"/>
        <v>0</v>
      </c>
      <c r="V215" s="13">
        <f t="shared" si="837"/>
        <v>0</v>
      </c>
      <c r="W215" s="100"/>
      <c r="X215" s="95" t="s">
        <v>101</v>
      </c>
      <c r="Y215" s="64">
        <f t="shared" si="767"/>
        <v>0</v>
      </c>
      <c r="Z215" s="2">
        <f t="shared" si="767"/>
        <v>0</v>
      </c>
      <c r="AA215" s="27">
        <f t="shared" si="767"/>
        <v>0</v>
      </c>
      <c r="AB215" s="27">
        <f t="shared" ref="AB215:AF215" si="838">SUM(AB38,AB97,AB156)</f>
        <v>0</v>
      </c>
      <c r="AC215" s="27">
        <f t="shared" si="838"/>
        <v>0</v>
      </c>
      <c r="AD215" s="27">
        <f t="shared" si="838"/>
        <v>0</v>
      </c>
      <c r="AE215" s="27">
        <f t="shared" si="838"/>
        <v>0</v>
      </c>
      <c r="AF215" s="27">
        <f t="shared" si="838"/>
        <v>0</v>
      </c>
      <c r="AG215" s="27">
        <f t="shared" ref="AG215:AK215" si="839">SUM(AG38,AG97,AG156)</f>
        <v>518001</v>
      </c>
      <c r="AH215" s="27">
        <f t="shared" si="839"/>
        <v>0</v>
      </c>
      <c r="AI215" s="27">
        <f t="shared" si="839"/>
        <v>518001</v>
      </c>
      <c r="AJ215" s="27">
        <f t="shared" si="839"/>
        <v>0</v>
      </c>
      <c r="AK215" s="27">
        <f t="shared" si="839"/>
        <v>518001</v>
      </c>
      <c r="AL215" s="27">
        <f t="shared" ref="AL215:AS215" si="840">SUM(AL38,AL97,AL156)</f>
        <v>0</v>
      </c>
      <c r="AM215" s="27">
        <f t="shared" si="840"/>
        <v>0</v>
      </c>
      <c r="AN215" s="27">
        <f t="shared" si="840"/>
        <v>518001</v>
      </c>
      <c r="AO215" s="27">
        <f t="shared" si="840"/>
        <v>0</v>
      </c>
      <c r="AP215" s="27">
        <f t="shared" si="840"/>
        <v>518001</v>
      </c>
      <c r="AQ215" s="13">
        <f t="shared" si="840"/>
        <v>518001</v>
      </c>
      <c r="AR215" s="13">
        <f t="shared" si="840"/>
        <v>0</v>
      </c>
      <c r="AS215" s="13">
        <f t="shared" si="840"/>
        <v>518001</v>
      </c>
      <c r="AT215" s="100">
        <f t="shared" si="663"/>
        <v>100</v>
      </c>
    </row>
    <row r="216" spans="1:46" x14ac:dyDescent="0.2">
      <c r="A216" s="21" t="s">
        <v>47</v>
      </c>
      <c r="B216" s="3">
        <f t="shared" si="758"/>
        <v>10191088</v>
      </c>
      <c r="C216" s="3">
        <f t="shared" si="758"/>
        <v>0</v>
      </c>
      <c r="D216" s="3">
        <f t="shared" si="758"/>
        <v>10191088</v>
      </c>
      <c r="E216" s="3">
        <f t="shared" ref="E216:I216" si="841">SUM(E39,E98,E157)</f>
        <v>0</v>
      </c>
      <c r="F216" s="3">
        <f t="shared" si="841"/>
        <v>0</v>
      </c>
      <c r="G216" s="3">
        <f t="shared" si="841"/>
        <v>10191088</v>
      </c>
      <c r="H216" s="3">
        <f t="shared" si="841"/>
        <v>0</v>
      </c>
      <c r="I216" s="3">
        <f t="shared" si="841"/>
        <v>10191088</v>
      </c>
      <c r="J216" s="3">
        <f t="shared" ref="J216:N216" si="842">SUM(J39,J98,J157)</f>
        <v>0</v>
      </c>
      <c r="K216" s="3">
        <f t="shared" si="842"/>
        <v>0</v>
      </c>
      <c r="L216" s="3">
        <f t="shared" si="842"/>
        <v>10191088</v>
      </c>
      <c r="M216" s="3">
        <f t="shared" si="842"/>
        <v>0</v>
      </c>
      <c r="N216" s="3">
        <f t="shared" si="842"/>
        <v>10191088</v>
      </c>
      <c r="O216" s="3">
        <f t="shared" ref="O216:S216" si="843">SUM(O39,O98,O157)</f>
        <v>-9724075</v>
      </c>
      <c r="P216" s="3">
        <f t="shared" si="843"/>
        <v>0</v>
      </c>
      <c r="Q216" s="3">
        <f t="shared" si="843"/>
        <v>467013</v>
      </c>
      <c r="R216" s="3">
        <f t="shared" si="843"/>
        <v>0</v>
      </c>
      <c r="S216" s="3">
        <f t="shared" si="843"/>
        <v>467013</v>
      </c>
      <c r="T216" s="3">
        <f t="shared" ref="T216:V216" si="844">SUM(T39,T98,T157)</f>
        <v>466951</v>
      </c>
      <c r="U216" s="3">
        <f t="shared" si="844"/>
        <v>0</v>
      </c>
      <c r="V216" s="3">
        <f t="shared" si="844"/>
        <v>466951</v>
      </c>
      <c r="W216" s="98">
        <f t="shared" si="652"/>
        <v>99.986724138300218</v>
      </c>
      <c r="X216" s="96" t="s">
        <v>102</v>
      </c>
      <c r="Y216" s="64">
        <f t="shared" si="767"/>
        <v>0</v>
      </c>
      <c r="Z216" s="2">
        <f t="shared" si="767"/>
        <v>0</v>
      </c>
      <c r="AA216" s="27">
        <f t="shared" si="767"/>
        <v>0</v>
      </c>
      <c r="AB216" s="27">
        <f t="shared" ref="AB216:AF216" si="845">SUM(AB39,AB98,AB157)</f>
        <v>0</v>
      </c>
      <c r="AC216" s="27">
        <f t="shared" si="845"/>
        <v>0</v>
      </c>
      <c r="AD216" s="27">
        <f t="shared" si="845"/>
        <v>0</v>
      </c>
      <c r="AE216" s="27">
        <f t="shared" si="845"/>
        <v>0</v>
      </c>
      <c r="AF216" s="27">
        <f t="shared" si="845"/>
        <v>0</v>
      </c>
      <c r="AG216" s="27">
        <f t="shared" ref="AG216:AK216" si="846">SUM(AG39,AG98,AG157)</f>
        <v>178459</v>
      </c>
      <c r="AH216" s="27">
        <f t="shared" si="846"/>
        <v>0</v>
      </c>
      <c r="AI216" s="27">
        <f t="shared" si="846"/>
        <v>178459</v>
      </c>
      <c r="AJ216" s="27">
        <f t="shared" si="846"/>
        <v>0</v>
      </c>
      <c r="AK216" s="27">
        <f t="shared" si="846"/>
        <v>178459</v>
      </c>
      <c r="AL216" s="27">
        <f t="shared" ref="AL216:AS216" si="847">SUM(AL39,AL98,AL157)</f>
        <v>0</v>
      </c>
      <c r="AM216" s="27">
        <f t="shared" si="847"/>
        <v>0</v>
      </c>
      <c r="AN216" s="27">
        <f t="shared" si="847"/>
        <v>178459</v>
      </c>
      <c r="AO216" s="27">
        <f t="shared" si="847"/>
        <v>0</v>
      </c>
      <c r="AP216" s="27">
        <f t="shared" si="847"/>
        <v>178459</v>
      </c>
      <c r="AQ216" s="2">
        <f t="shared" si="847"/>
        <v>178459</v>
      </c>
      <c r="AR216" s="2">
        <f t="shared" si="847"/>
        <v>0</v>
      </c>
      <c r="AS216" s="2">
        <f t="shared" si="847"/>
        <v>178459</v>
      </c>
      <c r="AT216" s="100">
        <f t="shared" si="663"/>
        <v>100</v>
      </c>
    </row>
    <row r="217" spans="1:46" x14ac:dyDescent="0.2">
      <c r="A217" s="20" t="s">
        <v>126</v>
      </c>
      <c r="B217" s="2">
        <f t="shared" ref="B217:V218" si="848">SUM(B40,B99,B158)</f>
        <v>0</v>
      </c>
      <c r="C217" s="2">
        <f t="shared" si="848"/>
        <v>0</v>
      </c>
      <c r="D217" s="2">
        <f t="shared" si="848"/>
        <v>0</v>
      </c>
      <c r="E217" s="2">
        <f t="shared" si="848"/>
        <v>0</v>
      </c>
      <c r="F217" s="2">
        <f t="shared" si="848"/>
        <v>0</v>
      </c>
      <c r="G217" s="2">
        <f t="shared" si="848"/>
        <v>0</v>
      </c>
      <c r="H217" s="2">
        <f t="shared" si="848"/>
        <v>0</v>
      </c>
      <c r="I217" s="2">
        <f t="shared" si="848"/>
        <v>0</v>
      </c>
      <c r="J217" s="2">
        <f t="shared" si="848"/>
        <v>0</v>
      </c>
      <c r="K217" s="2">
        <f t="shared" si="848"/>
        <v>0</v>
      </c>
      <c r="L217" s="2">
        <f t="shared" si="848"/>
        <v>0</v>
      </c>
      <c r="M217" s="2">
        <f t="shared" si="848"/>
        <v>0</v>
      </c>
      <c r="N217" s="2">
        <f t="shared" si="848"/>
        <v>0</v>
      </c>
      <c r="O217" s="2">
        <f t="shared" si="848"/>
        <v>0</v>
      </c>
      <c r="P217" s="2">
        <f t="shared" si="848"/>
        <v>0</v>
      </c>
      <c r="Q217" s="2">
        <f t="shared" si="848"/>
        <v>0</v>
      </c>
      <c r="R217" s="2">
        <f t="shared" si="848"/>
        <v>0</v>
      </c>
      <c r="S217" s="2">
        <f t="shared" si="848"/>
        <v>0</v>
      </c>
      <c r="T217" s="2">
        <f t="shared" si="848"/>
        <v>13</v>
      </c>
      <c r="U217" s="2">
        <f t="shared" si="848"/>
        <v>0</v>
      </c>
      <c r="V217" s="2">
        <f t="shared" si="848"/>
        <v>13</v>
      </c>
      <c r="W217" s="98"/>
      <c r="X217" s="102"/>
      <c r="Y217" s="64"/>
      <c r="Z217" s="2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3"/>
      <c r="AR217" s="3"/>
      <c r="AS217" s="3"/>
      <c r="AT217" s="98"/>
    </row>
    <row r="218" spans="1:46" x14ac:dyDescent="0.2">
      <c r="A218" s="28" t="s">
        <v>48</v>
      </c>
      <c r="B218" s="2">
        <f t="shared" si="848"/>
        <v>10191088</v>
      </c>
      <c r="C218" s="2">
        <f t="shared" si="848"/>
        <v>0</v>
      </c>
      <c r="D218" s="2">
        <f t="shared" si="848"/>
        <v>10191088</v>
      </c>
      <c r="E218" s="2">
        <f t="shared" si="848"/>
        <v>0</v>
      </c>
      <c r="F218" s="2">
        <f t="shared" si="848"/>
        <v>0</v>
      </c>
      <c r="G218" s="2">
        <f t="shared" si="848"/>
        <v>10191088</v>
      </c>
      <c r="H218" s="2">
        <f t="shared" si="848"/>
        <v>0</v>
      </c>
      <c r="I218" s="2">
        <f t="shared" si="848"/>
        <v>10191088</v>
      </c>
      <c r="J218" s="2">
        <f t="shared" si="848"/>
        <v>0</v>
      </c>
      <c r="K218" s="2">
        <f t="shared" si="848"/>
        <v>0</v>
      </c>
      <c r="L218" s="2">
        <f t="shared" si="848"/>
        <v>10191088</v>
      </c>
      <c r="M218" s="2">
        <f t="shared" si="848"/>
        <v>0</v>
      </c>
      <c r="N218" s="2">
        <f t="shared" si="848"/>
        <v>10191088</v>
      </c>
      <c r="O218" s="2">
        <f t="shared" si="848"/>
        <v>-9724425</v>
      </c>
      <c r="P218" s="2">
        <f t="shared" si="848"/>
        <v>0</v>
      </c>
      <c r="Q218" s="2">
        <f t="shared" si="848"/>
        <v>466663</v>
      </c>
      <c r="R218" s="2">
        <f t="shared" si="848"/>
        <v>0</v>
      </c>
      <c r="S218" s="2">
        <f t="shared" si="848"/>
        <v>466663</v>
      </c>
      <c r="T218" s="2">
        <f t="shared" si="848"/>
        <v>465013</v>
      </c>
      <c r="U218" s="2">
        <f t="shared" si="848"/>
        <v>0</v>
      </c>
      <c r="V218" s="2">
        <f t="shared" si="848"/>
        <v>465013</v>
      </c>
      <c r="W218" s="100">
        <f t="shared" si="652"/>
        <v>99.646425793345514</v>
      </c>
      <c r="Y218" s="64"/>
      <c r="Z218" s="2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13"/>
      <c r="AR218" s="13"/>
      <c r="AS218" s="13"/>
      <c r="AT218" s="100"/>
    </row>
    <row r="219" spans="1:46" x14ac:dyDescent="0.2">
      <c r="A219" s="20" t="s">
        <v>107</v>
      </c>
      <c r="B219" s="2">
        <f t="shared" ref="B219:S219" si="849">SUM(B42,B101,B160)</f>
        <v>0</v>
      </c>
      <c r="C219" s="2">
        <f t="shared" si="849"/>
        <v>0</v>
      </c>
      <c r="D219" s="13">
        <f t="shared" si="849"/>
        <v>0</v>
      </c>
      <c r="E219" s="13">
        <f t="shared" si="849"/>
        <v>0</v>
      </c>
      <c r="F219" s="13">
        <f t="shared" si="849"/>
        <v>0</v>
      </c>
      <c r="G219" s="13">
        <f t="shared" si="849"/>
        <v>0</v>
      </c>
      <c r="H219" s="13">
        <f t="shared" si="849"/>
        <v>0</v>
      </c>
      <c r="I219" s="13">
        <f t="shared" si="849"/>
        <v>0</v>
      </c>
      <c r="J219" s="13">
        <f t="shared" si="849"/>
        <v>0</v>
      </c>
      <c r="K219" s="13">
        <f t="shared" si="849"/>
        <v>0</v>
      </c>
      <c r="L219" s="13">
        <f t="shared" si="849"/>
        <v>0</v>
      </c>
      <c r="M219" s="13">
        <f t="shared" si="849"/>
        <v>0</v>
      </c>
      <c r="N219" s="13">
        <f t="shared" si="849"/>
        <v>0</v>
      </c>
      <c r="O219" s="13">
        <f t="shared" si="849"/>
        <v>350</v>
      </c>
      <c r="P219" s="13">
        <f t="shared" si="849"/>
        <v>0</v>
      </c>
      <c r="Q219" s="13">
        <f t="shared" si="849"/>
        <v>350</v>
      </c>
      <c r="R219" s="13">
        <f t="shared" si="849"/>
        <v>0</v>
      </c>
      <c r="S219" s="13">
        <f t="shared" si="849"/>
        <v>350</v>
      </c>
      <c r="T219" s="13">
        <f t="shared" ref="T219:V219" si="850">SUM(T42,T101,T160)</f>
        <v>1925</v>
      </c>
      <c r="U219" s="13">
        <f t="shared" si="850"/>
        <v>0</v>
      </c>
      <c r="V219" s="13">
        <f t="shared" si="850"/>
        <v>1925</v>
      </c>
      <c r="W219" s="100">
        <f t="shared" si="652"/>
        <v>550</v>
      </c>
      <c r="X219" s="75" t="s">
        <v>5</v>
      </c>
      <c r="Y219" s="8">
        <f t="shared" ref="Y219:AA222" si="851">SUM(Y42,Y101,Y160)</f>
        <v>1534586</v>
      </c>
      <c r="Z219" s="3">
        <f t="shared" si="851"/>
        <v>0</v>
      </c>
      <c r="AA219" s="12">
        <f t="shared" si="851"/>
        <v>1534586</v>
      </c>
      <c r="AB219" s="12">
        <f t="shared" ref="AB219:AF219" si="852">SUM(AB42,AB101,AB160)</f>
        <v>2347992</v>
      </c>
      <c r="AC219" s="12">
        <f t="shared" si="852"/>
        <v>0</v>
      </c>
      <c r="AD219" s="12">
        <f t="shared" si="852"/>
        <v>3882578</v>
      </c>
      <c r="AE219" s="12">
        <f t="shared" si="852"/>
        <v>0</v>
      </c>
      <c r="AF219" s="12">
        <f t="shared" si="852"/>
        <v>3882578</v>
      </c>
      <c r="AG219" s="12">
        <f t="shared" ref="AG219:AK219" si="853">SUM(AG42,AG101,AG160)</f>
        <v>-2579465</v>
      </c>
      <c r="AH219" s="12">
        <f t="shared" si="853"/>
        <v>0</v>
      </c>
      <c r="AI219" s="12">
        <f t="shared" si="853"/>
        <v>1303113</v>
      </c>
      <c r="AJ219" s="12">
        <f t="shared" si="853"/>
        <v>0</v>
      </c>
      <c r="AK219" s="12">
        <f t="shared" si="853"/>
        <v>1303113</v>
      </c>
      <c r="AL219" s="12">
        <f t="shared" ref="AL219:AS219" si="854">SUM(AL42,AL101,AL160)</f>
        <v>-830382</v>
      </c>
      <c r="AM219" s="12">
        <f t="shared" si="854"/>
        <v>0</v>
      </c>
      <c r="AN219" s="12">
        <f t="shared" si="854"/>
        <v>472731</v>
      </c>
      <c r="AO219" s="12">
        <f t="shared" si="854"/>
        <v>0</v>
      </c>
      <c r="AP219" s="12">
        <f t="shared" si="854"/>
        <v>472731</v>
      </c>
      <c r="AQ219" s="3">
        <f t="shared" si="854"/>
        <v>0</v>
      </c>
      <c r="AR219" s="3">
        <f t="shared" si="854"/>
        <v>0</v>
      </c>
      <c r="AS219" s="3">
        <f t="shared" si="854"/>
        <v>0</v>
      </c>
      <c r="AT219" s="98">
        <f t="shared" si="663"/>
        <v>0</v>
      </c>
    </row>
    <row r="220" spans="1:46" x14ac:dyDescent="0.2">
      <c r="A220" s="21" t="s">
        <v>49</v>
      </c>
      <c r="B220" s="3">
        <f>SUM(B43,C102,B161)</f>
        <v>50000</v>
      </c>
      <c r="C220" s="3">
        <f t="shared" ref="C220:D235" si="855">SUM(C43,C102,C161)</f>
        <v>0</v>
      </c>
      <c r="D220" s="3">
        <f t="shared" si="855"/>
        <v>50000</v>
      </c>
      <c r="E220" s="3">
        <f t="shared" ref="E220:I220" si="856">SUM(E43,E102,E161)</f>
        <v>0</v>
      </c>
      <c r="F220" s="3">
        <f t="shared" si="856"/>
        <v>0</v>
      </c>
      <c r="G220" s="3">
        <f t="shared" si="856"/>
        <v>50000</v>
      </c>
      <c r="H220" s="3">
        <f t="shared" si="856"/>
        <v>0</v>
      </c>
      <c r="I220" s="3">
        <f t="shared" si="856"/>
        <v>50000</v>
      </c>
      <c r="J220" s="3">
        <f t="shared" ref="J220:N220" si="857">SUM(J43,J102,J161)</f>
        <v>0</v>
      </c>
      <c r="K220" s="3">
        <f t="shared" si="857"/>
        <v>0</v>
      </c>
      <c r="L220" s="3">
        <f t="shared" si="857"/>
        <v>50000</v>
      </c>
      <c r="M220" s="3">
        <f t="shared" si="857"/>
        <v>0</v>
      </c>
      <c r="N220" s="3">
        <f t="shared" si="857"/>
        <v>50000</v>
      </c>
      <c r="O220" s="3">
        <f t="shared" ref="O220:S220" si="858">SUM(O43,O102,O161)</f>
        <v>20358</v>
      </c>
      <c r="P220" s="3">
        <f t="shared" si="858"/>
        <v>0</v>
      </c>
      <c r="Q220" s="3">
        <f t="shared" si="858"/>
        <v>70358</v>
      </c>
      <c r="R220" s="3">
        <f t="shared" si="858"/>
        <v>0</v>
      </c>
      <c r="S220" s="3">
        <f t="shared" si="858"/>
        <v>70358</v>
      </c>
      <c r="T220" s="3">
        <f t="shared" ref="T220:V220" si="859">SUM(T43,T102,T161)</f>
        <v>1000</v>
      </c>
      <c r="U220" s="3">
        <f t="shared" si="859"/>
        <v>241</v>
      </c>
      <c r="V220" s="3">
        <f t="shared" si="859"/>
        <v>1241</v>
      </c>
      <c r="W220" s="98">
        <f t="shared" si="652"/>
        <v>1.763836379658319</v>
      </c>
      <c r="X220" s="49" t="s">
        <v>9</v>
      </c>
      <c r="Y220" s="44">
        <f t="shared" si="851"/>
        <v>1489586</v>
      </c>
      <c r="Z220" s="13">
        <f t="shared" si="851"/>
        <v>0</v>
      </c>
      <c r="AA220" s="27">
        <f t="shared" si="851"/>
        <v>1489586</v>
      </c>
      <c r="AB220" s="27">
        <f t="shared" ref="AB220:AF220" si="860">SUM(AB43,AB102,AB161)</f>
        <v>2349200</v>
      </c>
      <c r="AC220" s="27">
        <f t="shared" si="860"/>
        <v>0</v>
      </c>
      <c r="AD220" s="27">
        <f t="shared" si="860"/>
        <v>3838786</v>
      </c>
      <c r="AE220" s="27">
        <f t="shared" si="860"/>
        <v>0</v>
      </c>
      <c r="AF220" s="27">
        <f t="shared" si="860"/>
        <v>3838786</v>
      </c>
      <c r="AG220" s="27">
        <f t="shared" ref="AG220:AK220" si="861">SUM(AG43,AG102,AG161)</f>
        <v>-2579465</v>
      </c>
      <c r="AH220" s="27">
        <f t="shared" si="861"/>
        <v>0</v>
      </c>
      <c r="AI220" s="27">
        <f t="shared" si="861"/>
        <v>1259321</v>
      </c>
      <c r="AJ220" s="27">
        <f t="shared" si="861"/>
        <v>0</v>
      </c>
      <c r="AK220" s="27">
        <f t="shared" si="861"/>
        <v>1259321</v>
      </c>
      <c r="AL220" s="27">
        <f t="shared" ref="AL220:AS220" si="862">SUM(AL43,AL102,AL161)</f>
        <v>-830382</v>
      </c>
      <c r="AM220" s="27">
        <f t="shared" si="862"/>
        <v>0</v>
      </c>
      <c r="AN220" s="27">
        <f t="shared" si="862"/>
        <v>428939</v>
      </c>
      <c r="AO220" s="27">
        <f t="shared" si="862"/>
        <v>0</v>
      </c>
      <c r="AP220" s="27">
        <f t="shared" si="862"/>
        <v>428939</v>
      </c>
      <c r="AQ220" s="2">
        <f t="shared" si="862"/>
        <v>0</v>
      </c>
      <c r="AR220" s="2">
        <f t="shared" si="862"/>
        <v>0</v>
      </c>
      <c r="AS220" s="2">
        <f t="shared" si="862"/>
        <v>0</v>
      </c>
      <c r="AT220" s="100">
        <f t="shared" si="663"/>
        <v>0</v>
      </c>
    </row>
    <row r="221" spans="1:46" x14ac:dyDescent="0.2">
      <c r="A221" s="20" t="s">
        <v>50</v>
      </c>
      <c r="B221" s="2">
        <f t="shared" ref="B221:B235" si="863">SUM(B44,B103,B162)</f>
        <v>50000</v>
      </c>
      <c r="C221" s="2">
        <f t="shared" si="855"/>
        <v>0</v>
      </c>
      <c r="D221" s="13">
        <f t="shared" si="855"/>
        <v>50000</v>
      </c>
      <c r="E221" s="13">
        <f t="shared" ref="E221:I221" si="864">SUM(E44,E103,E162)</f>
        <v>0</v>
      </c>
      <c r="F221" s="13">
        <f t="shared" si="864"/>
        <v>0</v>
      </c>
      <c r="G221" s="13">
        <f t="shared" si="864"/>
        <v>50000</v>
      </c>
      <c r="H221" s="13">
        <f t="shared" si="864"/>
        <v>0</v>
      </c>
      <c r="I221" s="13">
        <f t="shared" si="864"/>
        <v>50000</v>
      </c>
      <c r="J221" s="13">
        <f t="shared" ref="J221:N221" si="865">SUM(J44,J103,J162)</f>
        <v>0</v>
      </c>
      <c r="K221" s="13">
        <f t="shared" si="865"/>
        <v>0</v>
      </c>
      <c r="L221" s="13">
        <f t="shared" si="865"/>
        <v>50000</v>
      </c>
      <c r="M221" s="13">
        <f t="shared" si="865"/>
        <v>0</v>
      </c>
      <c r="N221" s="13">
        <f t="shared" si="865"/>
        <v>50000</v>
      </c>
      <c r="O221" s="13">
        <f t="shared" ref="O221:S221" si="866">SUM(O44,O103,O162)</f>
        <v>19117</v>
      </c>
      <c r="P221" s="13">
        <f t="shared" si="866"/>
        <v>0</v>
      </c>
      <c r="Q221" s="13">
        <f t="shared" si="866"/>
        <v>69117</v>
      </c>
      <c r="R221" s="13">
        <f t="shared" si="866"/>
        <v>0</v>
      </c>
      <c r="S221" s="13">
        <f t="shared" si="866"/>
        <v>69117</v>
      </c>
      <c r="T221" s="13">
        <f t="shared" ref="T221:V221" si="867">SUM(T44,T103,T162)</f>
        <v>0</v>
      </c>
      <c r="U221" s="13">
        <f t="shared" si="867"/>
        <v>0</v>
      </c>
      <c r="V221" s="13">
        <f t="shared" si="867"/>
        <v>0</v>
      </c>
      <c r="W221" s="100">
        <f t="shared" si="652"/>
        <v>0</v>
      </c>
      <c r="X221" s="49" t="s">
        <v>10</v>
      </c>
      <c r="Y221" s="44">
        <f t="shared" si="851"/>
        <v>5000</v>
      </c>
      <c r="Z221" s="13">
        <f t="shared" si="851"/>
        <v>0</v>
      </c>
      <c r="AA221" s="27">
        <f t="shared" si="851"/>
        <v>5000</v>
      </c>
      <c r="AB221" s="27">
        <f t="shared" ref="AB221:AF221" si="868">SUM(AB44,AB103,AB162)</f>
        <v>0</v>
      </c>
      <c r="AC221" s="27">
        <f t="shared" si="868"/>
        <v>0</v>
      </c>
      <c r="AD221" s="27">
        <f t="shared" si="868"/>
        <v>5000</v>
      </c>
      <c r="AE221" s="27">
        <f t="shared" si="868"/>
        <v>0</v>
      </c>
      <c r="AF221" s="27">
        <f t="shared" si="868"/>
        <v>5000</v>
      </c>
      <c r="AG221" s="27">
        <f t="shared" ref="AG221:AK221" si="869">SUM(AG44,AG103,AG162)</f>
        <v>0</v>
      </c>
      <c r="AH221" s="27">
        <f t="shared" si="869"/>
        <v>0</v>
      </c>
      <c r="AI221" s="27">
        <f t="shared" si="869"/>
        <v>5000</v>
      </c>
      <c r="AJ221" s="27">
        <f t="shared" si="869"/>
        <v>0</v>
      </c>
      <c r="AK221" s="27">
        <f t="shared" si="869"/>
        <v>5000</v>
      </c>
      <c r="AL221" s="27">
        <f t="shared" ref="AL221:AS221" si="870">SUM(AL44,AL103,AL162)</f>
        <v>0</v>
      </c>
      <c r="AM221" s="27">
        <f t="shared" si="870"/>
        <v>0</v>
      </c>
      <c r="AN221" s="27">
        <f t="shared" si="870"/>
        <v>5000</v>
      </c>
      <c r="AO221" s="27">
        <f t="shared" si="870"/>
        <v>0</v>
      </c>
      <c r="AP221" s="27">
        <f t="shared" si="870"/>
        <v>5000</v>
      </c>
      <c r="AQ221" s="13">
        <f t="shared" si="870"/>
        <v>0</v>
      </c>
      <c r="AR221" s="13">
        <f t="shared" si="870"/>
        <v>0</v>
      </c>
      <c r="AS221" s="13">
        <f t="shared" si="870"/>
        <v>0</v>
      </c>
      <c r="AT221" s="100">
        <f t="shared" si="663"/>
        <v>0</v>
      </c>
    </row>
    <row r="222" spans="1:46" x14ac:dyDescent="0.2">
      <c r="A222" s="20" t="s">
        <v>105</v>
      </c>
      <c r="B222" s="2">
        <f t="shared" si="863"/>
        <v>0</v>
      </c>
      <c r="C222" s="2">
        <f t="shared" si="855"/>
        <v>0</v>
      </c>
      <c r="D222" s="13">
        <f t="shared" si="855"/>
        <v>0</v>
      </c>
      <c r="E222" s="13">
        <f t="shared" ref="E222:I222" si="871">SUM(E45,E104,E163)</f>
        <v>0</v>
      </c>
      <c r="F222" s="13">
        <f t="shared" si="871"/>
        <v>0</v>
      </c>
      <c r="G222" s="13">
        <f t="shared" si="871"/>
        <v>0</v>
      </c>
      <c r="H222" s="13">
        <f t="shared" si="871"/>
        <v>0</v>
      </c>
      <c r="I222" s="13">
        <f t="shared" si="871"/>
        <v>0</v>
      </c>
      <c r="J222" s="13">
        <f t="shared" ref="J222:N222" si="872">SUM(J45,J104,J163)</f>
        <v>0</v>
      </c>
      <c r="K222" s="13">
        <f t="shared" si="872"/>
        <v>0</v>
      </c>
      <c r="L222" s="13">
        <f t="shared" si="872"/>
        <v>0</v>
      </c>
      <c r="M222" s="13">
        <f t="shared" si="872"/>
        <v>0</v>
      </c>
      <c r="N222" s="13">
        <f t="shared" si="872"/>
        <v>0</v>
      </c>
      <c r="O222" s="13">
        <f t="shared" ref="O222:S222" si="873">SUM(O45,O104,O163)</f>
        <v>1241</v>
      </c>
      <c r="P222" s="13">
        <f t="shared" si="873"/>
        <v>0</v>
      </c>
      <c r="Q222" s="13">
        <f t="shared" si="873"/>
        <v>1241</v>
      </c>
      <c r="R222" s="13">
        <f t="shared" si="873"/>
        <v>0</v>
      </c>
      <c r="S222" s="13">
        <f t="shared" si="873"/>
        <v>1241</v>
      </c>
      <c r="T222" s="13">
        <f t="shared" ref="T222:V222" si="874">SUM(T45,T104,T163)</f>
        <v>1000</v>
      </c>
      <c r="U222" s="13">
        <f t="shared" si="874"/>
        <v>241</v>
      </c>
      <c r="V222" s="13">
        <f t="shared" si="874"/>
        <v>1241</v>
      </c>
      <c r="W222" s="100">
        <f t="shared" si="652"/>
        <v>100</v>
      </c>
      <c r="X222" s="49" t="s">
        <v>11</v>
      </c>
      <c r="Y222" s="44">
        <f t="shared" si="851"/>
        <v>40000</v>
      </c>
      <c r="Z222" s="13">
        <f t="shared" si="851"/>
        <v>0</v>
      </c>
      <c r="AA222" s="27">
        <f t="shared" si="851"/>
        <v>40000</v>
      </c>
      <c r="AB222" s="27">
        <f t="shared" ref="AB222:AF222" si="875">SUM(AB45,AB104,AB163)</f>
        <v>-1208</v>
      </c>
      <c r="AC222" s="27">
        <f t="shared" si="875"/>
        <v>0</v>
      </c>
      <c r="AD222" s="27">
        <f t="shared" si="875"/>
        <v>38792</v>
      </c>
      <c r="AE222" s="27">
        <f t="shared" si="875"/>
        <v>0</v>
      </c>
      <c r="AF222" s="27">
        <f t="shared" si="875"/>
        <v>38792</v>
      </c>
      <c r="AG222" s="27">
        <f t="shared" ref="AG222:AK222" si="876">SUM(AG45,AG104,AG163)</f>
        <v>0</v>
      </c>
      <c r="AH222" s="27">
        <f t="shared" si="876"/>
        <v>0</v>
      </c>
      <c r="AI222" s="27">
        <f t="shared" si="876"/>
        <v>38792</v>
      </c>
      <c r="AJ222" s="27">
        <f t="shared" si="876"/>
        <v>0</v>
      </c>
      <c r="AK222" s="27">
        <f t="shared" si="876"/>
        <v>38792</v>
      </c>
      <c r="AL222" s="27">
        <f t="shared" ref="AL222:AS222" si="877">SUM(AL45,AL104,AL163)</f>
        <v>0</v>
      </c>
      <c r="AM222" s="27">
        <f t="shared" si="877"/>
        <v>0</v>
      </c>
      <c r="AN222" s="27">
        <f t="shared" si="877"/>
        <v>38792</v>
      </c>
      <c r="AO222" s="27">
        <f t="shared" si="877"/>
        <v>0</v>
      </c>
      <c r="AP222" s="27">
        <f t="shared" si="877"/>
        <v>38792</v>
      </c>
      <c r="AQ222" s="13">
        <f t="shared" si="877"/>
        <v>0</v>
      </c>
      <c r="AR222" s="13">
        <f t="shared" si="877"/>
        <v>0</v>
      </c>
      <c r="AS222" s="13">
        <f t="shared" si="877"/>
        <v>0</v>
      </c>
      <c r="AT222" s="100">
        <f t="shared" si="663"/>
        <v>0</v>
      </c>
    </row>
    <row r="223" spans="1:46" x14ac:dyDescent="0.2">
      <c r="A223" s="21" t="s">
        <v>51</v>
      </c>
      <c r="B223" s="3">
        <f t="shared" si="863"/>
        <v>0</v>
      </c>
      <c r="C223" s="3">
        <f t="shared" si="855"/>
        <v>0</v>
      </c>
      <c r="D223" s="3">
        <f t="shared" si="855"/>
        <v>0</v>
      </c>
      <c r="E223" s="3">
        <f t="shared" ref="E223:I223" si="878">SUM(E46,E105,E164)</f>
        <v>0</v>
      </c>
      <c r="F223" s="3">
        <f t="shared" si="878"/>
        <v>0</v>
      </c>
      <c r="G223" s="3">
        <f t="shared" si="878"/>
        <v>0</v>
      </c>
      <c r="H223" s="3">
        <f t="shared" si="878"/>
        <v>0</v>
      </c>
      <c r="I223" s="3">
        <f t="shared" si="878"/>
        <v>0</v>
      </c>
      <c r="J223" s="3">
        <f t="shared" ref="J223:N223" si="879">SUM(J46,J105,J164)</f>
        <v>0</v>
      </c>
      <c r="K223" s="3">
        <f t="shared" si="879"/>
        <v>0</v>
      </c>
      <c r="L223" s="3">
        <f t="shared" si="879"/>
        <v>0</v>
      </c>
      <c r="M223" s="3">
        <f t="shared" si="879"/>
        <v>0</v>
      </c>
      <c r="N223" s="3">
        <f t="shared" si="879"/>
        <v>0</v>
      </c>
      <c r="O223" s="3">
        <f t="shared" ref="O223:S223" si="880">SUM(O46,O105,O164)</f>
        <v>809</v>
      </c>
      <c r="P223" s="3">
        <f t="shared" si="880"/>
        <v>0</v>
      </c>
      <c r="Q223" s="3">
        <f t="shared" si="880"/>
        <v>809</v>
      </c>
      <c r="R223" s="3">
        <f t="shared" si="880"/>
        <v>0</v>
      </c>
      <c r="S223" s="3">
        <f t="shared" si="880"/>
        <v>809</v>
      </c>
      <c r="T223" s="3">
        <f t="shared" ref="T223:V223" si="881">SUM(T46,T105,T164)</f>
        <v>2</v>
      </c>
      <c r="U223" s="3">
        <f t="shared" si="881"/>
        <v>0</v>
      </c>
      <c r="V223" s="3">
        <f t="shared" si="881"/>
        <v>2</v>
      </c>
      <c r="W223" s="98">
        <f t="shared" si="652"/>
        <v>0.2472187886279357</v>
      </c>
      <c r="X223" s="40"/>
      <c r="Y223" s="44"/>
      <c r="Z223" s="13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3"/>
      <c r="AR223" s="3"/>
      <c r="AS223" s="3"/>
      <c r="AT223" s="98"/>
    </row>
    <row r="224" spans="1:46" x14ac:dyDescent="0.2">
      <c r="A224" s="20" t="s">
        <v>52</v>
      </c>
      <c r="B224" s="2">
        <f t="shared" si="863"/>
        <v>0</v>
      </c>
      <c r="C224" s="2">
        <f t="shared" si="855"/>
        <v>0</v>
      </c>
      <c r="D224" s="13">
        <f t="shared" si="855"/>
        <v>0</v>
      </c>
      <c r="E224" s="13">
        <f t="shared" ref="E224:I224" si="882">SUM(E47,E106,E165)</f>
        <v>0</v>
      </c>
      <c r="F224" s="13">
        <f t="shared" si="882"/>
        <v>0</v>
      </c>
      <c r="G224" s="13">
        <f t="shared" si="882"/>
        <v>0</v>
      </c>
      <c r="H224" s="13">
        <f t="shared" si="882"/>
        <v>0</v>
      </c>
      <c r="I224" s="13">
        <f t="shared" si="882"/>
        <v>0</v>
      </c>
      <c r="J224" s="13">
        <f t="shared" ref="J224:N224" si="883">SUM(J47,J106,J165)</f>
        <v>0</v>
      </c>
      <c r="K224" s="13">
        <f t="shared" si="883"/>
        <v>0</v>
      </c>
      <c r="L224" s="13">
        <f t="shared" si="883"/>
        <v>0</v>
      </c>
      <c r="M224" s="13">
        <f t="shared" si="883"/>
        <v>0</v>
      </c>
      <c r="N224" s="13">
        <f t="shared" si="883"/>
        <v>0</v>
      </c>
      <c r="O224" s="13">
        <f t="shared" ref="O224:S224" si="884">SUM(O47,O106,O165)</f>
        <v>807</v>
      </c>
      <c r="P224" s="13">
        <f t="shared" si="884"/>
        <v>0</v>
      </c>
      <c r="Q224" s="13">
        <f t="shared" si="884"/>
        <v>807</v>
      </c>
      <c r="R224" s="13">
        <f t="shared" si="884"/>
        <v>0</v>
      </c>
      <c r="S224" s="13">
        <f t="shared" si="884"/>
        <v>807</v>
      </c>
      <c r="T224" s="13">
        <f t="shared" ref="T224:V224" si="885">SUM(T47,T106,T165)</f>
        <v>0</v>
      </c>
      <c r="U224" s="13">
        <f t="shared" si="885"/>
        <v>0</v>
      </c>
      <c r="V224" s="13">
        <f t="shared" si="885"/>
        <v>0</v>
      </c>
      <c r="W224" s="100">
        <f t="shared" si="652"/>
        <v>0</v>
      </c>
      <c r="X224" s="40"/>
      <c r="Y224" s="44"/>
      <c r="Z224" s="13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13"/>
      <c r="AR224" s="13"/>
      <c r="AS224" s="13"/>
      <c r="AT224" s="100"/>
    </row>
    <row r="225" spans="1:46" x14ac:dyDescent="0.2">
      <c r="A225" s="1" t="s">
        <v>106</v>
      </c>
      <c r="B225" s="43">
        <f t="shared" si="863"/>
        <v>0</v>
      </c>
      <c r="C225" s="2">
        <f t="shared" si="855"/>
        <v>0</v>
      </c>
      <c r="D225" s="13">
        <f t="shared" si="855"/>
        <v>0</v>
      </c>
      <c r="E225" s="13">
        <f t="shared" ref="E225:I225" si="886">SUM(E48,E107,E166)</f>
        <v>0</v>
      </c>
      <c r="F225" s="13">
        <f t="shared" si="886"/>
        <v>0</v>
      </c>
      <c r="G225" s="13">
        <f t="shared" si="886"/>
        <v>0</v>
      </c>
      <c r="H225" s="13">
        <f t="shared" si="886"/>
        <v>0</v>
      </c>
      <c r="I225" s="13">
        <f t="shared" si="886"/>
        <v>0</v>
      </c>
      <c r="J225" s="13">
        <f t="shared" ref="J225:N225" si="887">SUM(J48,J107,J166)</f>
        <v>0</v>
      </c>
      <c r="K225" s="13">
        <f t="shared" si="887"/>
        <v>0</v>
      </c>
      <c r="L225" s="13">
        <f t="shared" si="887"/>
        <v>0</v>
      </c>
      <c r="M225" s="13">
        <f t="shared" si="887"/>
        <v>0</v>
      </c>
      <c r="N225" s="13">
        <f t="shared" si="887"/>
        <v>0</v>
      </c>
      <c r="O225" s="13">
        <f t="shared" ref="O225:S225" si="888">SUM(O48,O107,O166)</f>
        <v>2</v>
      </c>
      <c r="P225" s="13">
        <f t="shared" si="888"/>
        <v>0</v>
      </c>
      <c r="Q225" s="13">
        <f t="shared" si="888"/>
        <v>2</v>
      </c>
      <c r="R225" s="13">
        <f t="shared" si="888"/>
        <v>0</v>
      </c>
      <c r="S225" s="13">
        <f t="shared" si="888"/>
        <v>2</v>
      </c>
      <c r="T225" s="13">
        <f t="shared" ref="T225:V225" si="889">SUM(T48,T107,T166)</f>
        <v>2</v>
      </c>
      <c r="U225" s="13">
        <f t="shared" si="889"/>
        <v>0</v>
      </c>
      <c r="V225" s="13">
        <f t="shared" si="889"/>
        <v>2</v>
      </c>
      <c r="W225" s="101">
        <f t="shared" si="652"/>
        <v>100</v>
      </c>
      <c r="X225" s="76"/>
      <c r="Y225" s="44"/>
      <c r="Z225" s="13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13"/>
      <c r="AR225" s="13"/>
      <c r="AS225" s="13"/>
      <c r="AT225" s="101"/>
    </row>
    <row r="226" spans="1:46" x14ac:dyDescent="0.2">
      <c r="A226" s="6" t="s">
        <v>18</v>
      </c>
      <c r="B226" s="38">
        <f t="shared" si="863"/>
        <v>24121063</v>
      </c>
      <c r="C226" s="5">
        <f t="shared" si="855"/>
        <v>135659</v>
      </c>
      <c r="D226" s="5">
        <f t="shared" si="855"/>
        <v>24256722</v>
      </c>
      <c r="E226" s="5">
        <f t="shared" ref="E226:I226" si="890">SUM(E49,E108,E167)</f>
        <v>363489</v>
      </c>
      <c r="F226" s="5">
        <f t="shared" si="890"/>
        <v>0</v>
      </c>
      <c r="G226" s="5">
        <f t="shared" si="890"/>
        <v>24484552</v>
      </c>
      <c r="H226" s="5">
        <f t="shared" si="890"/>
        <v>135659</v>
      </c>
      <c r="I226" s="5">
        <f t="shared" si="890"/>
        <v>24620211</v>
      </c>
      <c r="J226" s="5">
        <f t="shared" ref="J226:N226" si="891">SUM(J49,J108,J167)</f>
        <v>50256</v>
      </c>
      <c r="K226" s="5">
        <f t="shared" si="891"/>
        <v>344</v>
      </c>
      <c r="L226" s="5">
        <f t="shared" si="891"/>
        <v>24534808</v>
      </c>
      <c r="M226" s="5">
        <f t="shared" si="891"/>
        <v>136003</v>
      </c>
      <c r="N226" s="5">
        <f t="shared" si="891"/>
        <v>24670811</v>
      </c>
      <c r="O226" s="5">
        <f t="shared" ref="O226:S226" si="892">SUM(O49,O108,O167)</f>
        <v>-7309534</v>
      </c>
      <c r="P226" s="5">
        <f t="shared" si="892"/>
        <v>-127779</v>
      </c>
      <c r="Q226" s="5">
        <f t="shared" si="892"/>
        <v>17225274</v>
      </c>
      <c r="R226" s="5">
        <f t="shared" si="892"/>
        <v>8224</v>
      </c>
      <c r="S226" s="5">
        <f t="shared" si="892"/>
        <v>17233498</v>
      </c>
      <c r="T226" s="5">
        <f t="shared" ref="T226:V226" si="893">SUM(T49,T108,T167)</f>
        <v>16993903</v>
      </c>
      <c r="U226" s="5">
        <f t="shared" si="893"/>
        <v>9635</v>
      </c>
      <c r="V226" s="5">
        <f t="shared" si="893"/>
        <v>17003538</v>
      </c>
      <c r="W226" s="97">
        <f t="shared" si="652"/>
        <v>98.665622034481913</v>
      </c>
      <c r="X226" s="77" t="s">
        <v>21</v>
      </c>
      <c r="Y226" s="69">
        <f t="shared" ref="Y226:AA233" si="894">SUM(Y49,Y108,Y167)</f>
        <v>20484011</v>
      </c>
      <c r="Z226" s="5">
        <f t="shared" si="894"/>
        <v>3385374</v>
      </c>
      <c r="AA226" s="56">
        <f t="shared" si="894"/>
        <v>23869385</v>
      </c>
      <c r="AB226" s="56">
        <f t="shared" ref="AB226:AF226" si="895">SUM(AB49,AB108,AB167)</f>
        <v>2776533</v>
      </c>
      <c r="AC226" s="56">
        <f t="shared" si="895"/>
        <v>99635</v>
      </c>
      <c r="AD226" s="56">
        <f t="shared" si="895"/>
        <v>23260544</v>
      </c>
      <c r="AE226" s="56">
        <f t="shared" si="895"/>
        <v>3485009</v>
      </c>
      <c r="AF226" s="56">
        <f t="shared" si="895"/>
        <v>26745553</v>
      </c>
      <c r="AG226" s="56">
        <f t="shared" ref="AG226:AK226" si="896">SUM(AG49,AG108,AG167)</f>
        <v>-610989</v>
      </c>
      <c r="AH226" s="56">
        <f t="shared" si="896"/>
        <v>661589</v>
      </c>
      <c r="AI226" s="56">
        <f t="shared" si="896"/>
        <v>22649555</v>
      </c>
      <c r="AJ226" s="56">
        <f t="shared" si="896"/>
        <v>4146598</v>
      </c>
      <c r="AK226" s="56">
        <f t="shared" si="896"/>
        <v>26796153</v>
      </c>
      <c r="AL226" s="56">
        <f t="shared" ref="AL226:AS226" si="897">SUM(AL49,AL108,AL167)</f>
        <v>-6972486</v>
      </c>
      <c r="AM226" s="56">
        <f t="shared" si="897"/>
        <v>-387593</v>
      </c>
      <c r="AN226" s="56">
        <f t="shared" si="897"/>
        <v>15677069</v>
      </c>
      <c r="AO226" s="56">
        <f t="shared" si="897"/>
        <v>3759005</v>
      </c>
      <c r="AP226" s="56">
        <f t="shared" si="897"/>
        <v>19436074</v>
      </c>
      <c r="AQ226" s="5">
        <f t="shared" si="897"/>
        <v>12411445</v>
      </c>
      <c r="AR226" s="5">
        <f t="shared" si="897"/>
        <v>3069616</v>
      </c>
      <c r="AS226" s="5">
        <f t="shared" si="897"/>
        <v>15481061</v>
      </c>
      <c r="AT226" s="97">
        <f t="shared" si="663"/>
        <v>79.651173379973756</v>
      </c>
    </row>
    <row r="227" spans="1:46" x14ac:dyDescent="0.2">
      <c r="A227" s="39" t="s">
        <v>19</v>
      </c>
      <c r="B227" s="3">
        <f t="shared" si="863"/>
        <v>1500000</v>
      </c>
      <c r="C227" s="3">
        <f t="shared" si="855"/>
        <v>0</v>
      </c>
      <c r="D227" s="3">
        <f t="shared" si="855"/>
        <v>1500000</v>
      </c>
      <c r="E227" s="3">
        <f t="shared" ref="E227:I227" si="898">SUM(E50,E109,E168)</f>
        <v>2965639</v>
      </c>
      <c r="F227" s="3">
        <f t="shared" si="898"/>
        <v>5320</v>
      </c>
      <c r="G227" s="3">
        <f t="shared" si="898"/>
        <v>4465639</v>
      </c>
      <c r="H227" s="3">
        <f t="shared" si="898"/>
        <v>5320</v>
      </c>
      <c r="I227" s="3">
        <f t="shared" si="898"/>
        <v>4470959</v>
      </c>
      <c r="J227" s="3">
        <f t="shared" ref="J227:N227" si="899">SUM(J50,J109,J168)</f>
        <v>1134792</v>
      </c>
      <c r="K227" s="3">
        <f t="shared" si="899"/>
        <v>0</v>
      </c>
      <c r="L227" s="3">
        <f t="shared" si="899"/>
        <v>5600431</v>
      </c>
      <c r="M227" s="3">
        <f t="shared" si="899"/>
        <v>5320</v>
      </c>
      <c r="N227" s="3">
        <f t="shared" si="899"/>
        <v>5605751</v>
      </c>
      <c r="O227" s="3">
        <f t="shared" ref="O227:S227" si="900">SUM(O50,O109,O168)</f>
        <v>450967</v>
      </c>
      <c r="P227" s="3">
        <f t="shared" si="900"/>
        <v>-5232</v>
      </c>
      <c r="Q227" s="3">
        <f t="shared" si="900"/>
        <v>6051398</v>
      </c>
      <c r="R227" s="3">
        <f t="shared" si="900"/>
        <v>88</v>
      </c>
      <c r="S227" s="3">
        <f t="shared" si="900"/>
        <v>6051486</v>
      </c>
      <c r="T227" s="3">
        <f>SUM(T50,T109,T168)</f>
        <v>13551486</v>
      </c>
      <c r="U227" s="3">
        <f t="shared" ref="U227:V227" si="901">SUM(U50,U109,U168)</f>
        <v>0</v>
      </c>
      <c r="V227" s="3">
        <f t="shared" si="901"/>
        <v>13551486</v>
      </c>
      <c r="W227" s="97">
        <f t="shared" si="652"/>
        <v>223.93650088589808</v>
      </c>
      <c r="X227" s="78" t="s">
        <v>22</v>
      </c>
      <c r="Y227" s="8">
        <f t="shared" si="894"/>
        <v>1887337</v>
      </c>
      <c r="Z227" s="3">
        <f t="shared" si="894"/>
        <v>0</v>
      </c>
      <c r="AA227" s="12">
        <f t="shared" si="894"/>
        <v>1887337</v>
      </c>
      <c r="AB227" s="12">
        <f t="shared" ref="AB227:AF227" si="902">SUM(AB50,AB109,AB168)</f>
        <v>458280</v>
      </c>
      <c r="AC227" s="12">
        <f t="shared" si="902"/>
        <v>0</v>
      </c>
      <c r="AD227" s="12">
        <f t="shared" si="902"/>
        <v>2345617</v>
      </c>
      <c r="AE227" s="12">
        <f t="shared" si="902"/>
        <v>0</v>
      </c>
      <c r="AF227" s="12">
        <f t="shared" si="902"/>
        <v>2345617</v>
      </c>
      <c r="AG227" s="12">
        <f t="shared" ref="AG227:AK227" si="903">SUM(AG50,AG109,AG168)</f>
        <v>1134792</v>
      </c>
      <c r="AH227" s="12">
        <f t="shared" si="903"/>
        <v>0</v>
      </c>
      <c r="AI227" s="12">
        <f t="shared" si="903"/>
        <v>3480409</v>
      </c>
      <c r="AJ227" s="12">
        <f t="shared" si="903"/>
        <v>0</v>
      </c>
      <c r="AK227" s="12">
        <f t="shared" si="903"/>
        <v>3480409</v>
      </c>
      <c r="AL227" s="12">
        <f t="shared" ref="AL227:AS227" si="904">SUM(AL50,AL109,AL168)</f>
        <v>368501</v>
      </c>
      <c r="AM227" s="12">
        <f t="shared" si="904"/>
        <v>0</v>
      </c>
      <c r="AN227" s="12">
        <f t="shared" si="904"/>
        <v>3848910</v>
      </c>
      <c r="AO227" s="12">
        <f t="shared" si="904"/>
        <v>0</v>
      </c>
      <c r="AP227" s="12">
        <f t="shared" si="904"/>
        <v>3848910</v>
      </c>
      <c r="AQ227" s="3">
        <f t="shared" si="904"/>
        <v>11348909</v>
      </c>
      <c r="AR227" s="3">
        <f t="shared" si="904"/>
        <v>0</v>
      </c>
      <c r="AS227" s="3">
        <f t="shared" si="904"/>
        <v>11348909</v>
      </c>
      <c r="AT227" s="97">
        <f t="shared" si="663"/>
        <v>294.86033708244668</v>
      </c>
    </row>
    <row r="228" spans="1:46" x14ac:dyDescent="0.2">
      <c r="A228" s="22" t="s">
        <v>63</v>
      </c>
      <c r="B228" s="13">
        <f t="shared" si="863"/>
        <v>0</v>
      </c>
      <c r="C228" s="13">
        <f t="shared" si="855"/>
        <v>0</v>
      </c>
      <c r="D228" s="13">
        <f t="shared" si="855"/>
        <v>0</v>
      </c>
      <c r="E228" s="13">
        <f t="shared" ref="E228:I228" si="905">SUM(E51,E110,E169)</f>
        <v>0</v>
      </c>
      <c r="F228" s="13">
        <f t="shared" si="905"/>
        <v>0</v>
      </c>
      <c r="G228" s="13">
        <f t="shared" si="905"/>
        <v>0</v>
      </c>
      <c r="H228" s="13">
        <f t="shared" si="905"/>
        <v>0</v>
      </c>
      <c r="I228" s="13">
        <f t="shared" si="905"/>
        <v>0</v>
      </c>
      <c r="J228" s="13">
        <f t="shared" ref="J228:N228" si="906">SUM(J51,J110,J169)</f>
        <v>0</v>
      </c>
      <c r="K228" s="13">
        <f t="shared" si="906"/>
        <v>0</v>
      </c>
      <c r="L228" s="13">
        <f t="shared" si="906"/>
        <v>0</v>
      </c>
      <c r="M228" s="13">
        <f t="shared" si="906"/>
        <v>0</v>
      </c>
      <c r="N228" s="13">
        <f t="shared" si="906"/>
        <v>0</v>
      </c>
      <c r="O228" s="13">
        <f t="shared" ref="O228:S228" si="907">SUM(O51,O110,O169)</f>
        <v>0</v>
      </c>
      <c r="P228" s="13">
        <f t="shared" si="907"/>
        <v>0</v>
      </c>
      <c r="Q228" s="13">
        <f t="shared" si="907"/>
        <v>0</v>
      </c>
      <c r="R228" s="13">
        <f t="shared" si="907"/>
        <v>0</v>
      </c>
      <c r="S228" s="13">
        <f t="shared" si="907"/>
        <v>0</v>
      </c>
      <c r="T228" s="13">
        <f t="shared" ref="T228:V228" si="908">SUM(T51,T110,T169)</f>
        <v>0</v>
      </c>
      <c r="U228" s="13">
        <f t="shared" si="908"/>
        <v>0</v>
      </c>
      <c r="V228" s="13">
        <f t="shared" si="908"/>
        <v>0</v>
      </c>
      <c r="W228" s="100"/>
      <c r="X228" s="49" t="s">
        <v>64</v>
      </c>
      <c r="Y228" s="64">
        <f t="shared" si="894"/>
        <v>319034</v>
      </c>
      <c r="Z228" s="2">
        <f t="shared" si="894"/>
        <v>0</v>
      </c>
      <c r="AA228" s="81">
        <f t="shared" si="894"/>
        <v>319034</v>
      </c>
      <c r="AB228" s="81">
        <f t="shared" ref="AB228:AF228" si="909">SUM(AB51,AB110,AB169)</f>
        <v>0</v>
      </c>
      <c r="AC228" s="81">
        <f t="shared" si="909"/>
        <v>0</v>
      </c>
      <c r="AD228" s="81">
        <f t="shared" si="909"/>
        <v>319034</v>
      </c>
      <c r="AE228" s="81">
        <f t="shared" si="909"/>
        <v>0</v>
      </c>
      <c r="AF228" s="81">
        <f t="shared" si="909"/>
        <v>319034</v>
      </c>
      <c r="AG228" s="81">
        <f t="shared" ref="AG228:AK228" si="910">SUM(AG51,AG110,AG169)</f>
        <v>0</v>
      </c>
      <c r="AH228" s="81">
        <f t="shared" si="910"/>
        <v>0</v>
      </c>
      <c r="AI228" s="81">
        <f t="shared" si="910"/>
        <v>319034</v>
      </c>
      <c r="AJ228" s="81">
        <f t="shared" si="910"/>
        <v>0</v>
      </c>
      <c r="AK228" s="81">
        <f t="shared" si="910"/>
        <v>319034</v>
      </c>
      <c r="AL228" s="81">
        <f t="shared" ref="AL228:AS228" si="911">SUM(AL51,AL110,AL169)</f>
        <v>0</v>
      </c>
      <c r="AM228" s="81">
        <f t="shared" si="911"/>
        <v>0</v>
      </c>
      <c r="AN228" s="81">
        <f t="shared" si="911"/>
        <v>319034</v>
      </c>
      <c r="AO228" s="81">
        <f t="shared" si="911"/>
        <v>0</v>
      </c>
      <c r="AP228" s="81">
        <f t="shared" si="911"/>
        <v>319034</v>
      </c>
      <c r="AQ228" s="13">
        <f t="shared" si="911"/>
        <v>319033</v>
      </c>
      <c r="AR228" s="13">
        <f t="shared" si="911"/>
        <v>0</v>
      </c>
      <c r="AS228" s="13">
        <f t="shared" si="911"/>
        <v>319033</v>
      </c>
      <c r="AT228" s="100">
        <f t="shared" si="663"/>
        <v>99.999686553784244</v>
      </c>
    </row>
    <row r="229" spans="1:46" x14ac:dyDescent="0.2">
      <c r="A229" s="50" t="s">
        <v>72</v>
      </c>
      <c r="B229" s="30">
        <f t="shared" si="863"/>
        <v>0</v>
      </c>
      <c r="C229" s="30">
        <f t="shared" si="855"/>
        <v>0</v>
      </c>
      <c r="D229" s="30">
        <f t="shared" si="855"/>
        <v>0</v>
      </c>
      <c r="E229" s="30">
        <f t="shared" ref="E229:I229" si="912">SUM(E52,E111,E170)</f>
        <v>0</v>
      </c>
      <c r="F229" s="30">
        <f t="shared" si="912"/>
        <v>0</v>
      </c>
      <c r="G229" s="30">
        <f t="shared" si="912"/>
        <v>0</v>
      </c>
      <c r="H229" s="30">
        <f t="shared" si="912"/>
        <v>0</v>
      </c>
      <c r="I229" s="30">
        <f t="shared" si="912"/>
        <v>0</v>
      </c>
      <c r="J229" s="30">
        <f t="shared" ref="J229:N229" si="913">SUM(J52,J111,J170)</f>
        <v>0</v>
      </c>
      <c r="K229" s="30">
        <f t="shared" si="913"/>
        <v>0</v>
      </c>
      <c r="L229" s="30">
        <f t="shared" si="913"/>
        <v>0</v>
      </c>
      <c r="M229" s="30">
        <f t="shared" si="913"/>
        <v>0</v>
      </c>
      <c r="N229" s="30">
        <f t="shared" si="913"/>
        <v>0</v>
      </c>
      <c r="O229" s="30">
        <f t="shared" ref="O229:S229" si="914">SUM(O52,O111,O170)</f>
        <v>490</v>
      </c>
      <c r="P229" s="30">
        <f t="shared" si="914"/>
        <v>0</v>
      </c>
      <c r="Q229" s="30">
        <f t="shared" si="914"/>
        <v>490</v>
      </c>
      <c r="R229" s="30">
        <f t="shared" si="914"/>
        <v>0</v>
      </c>
      <c r="S229" s="30">
        <f t="shared" si="914"/>
        <v>490</v>
      </c>
      <c r="T229" s="30">
        <f t="shared" ref="T229:V229" si="915">SUM(T52,T111,T170)</f>
        <v>490</v>
      </c>
      <c r="U229" s="30">
        <f t="shared" si="915"/>
        <v>0</v>
      </c>
      <c r="V229" s="30">
        <f t="shared" si="915"/>
        <v>490</v>
      </c>
      <c r="W229" s="100">
        <f t="shared" si="652"/>
        <v>100</v>
      </c>
      <c r="X229" s="85" t="s">
        <v>75</v>
      </c>
      <c r="Y229" s="65">
        <f t="shared" si="894"/>
        <v>69798</v>
      </c>
      <c r="Z229" s="30">
        <f t="shared" si="894"/>
        <v>0</v>
      </c>
      <c r="AA229" s="53">
        <f t="shared" si="894"/>
        <v>69798</v>
      </c>
      <c r="AB229" s="53">
        <f t="shared" ref="AB229:AF229" si="916">SUM(AB52,AB111,AB170)</f>
        <v>0</v>
      </c>
      <c r="AC229" s="53">
        <f t="shared" si="916"/>
        <v>0</v>
      </c>
      <c r="AD229" s="53">
        <f t="shared" si="916"/>
        <v>69798</v>
      </c>
      <c r="AE229" s="53">
        <f t="shared" si="916"/>
        <v>0</v>
      </c>
      <c r="AF229" s="53">
        <f t="shared" si="916"/>
        <v>69798</v>
      </c>
      <c r="AG229" s="53">
        <f t="shared" ref="AG229:AK229" si="917">SUM(AG52,AG111,AG170)</f>
        <v>0</v>
      </c>
      <c r="AH229" s="53">
        <f t="shared" si="917"/>
        <v>0</v>
      </c>
      <c r="AI229" s="53">
        <f t="shared" si="917"/>
        <v>69798</v>
      </c>
      <c r="AJ229" s="53">
        <f t="shared" si="917"/>
        <v>0</v>
      </c>
      <c r="AK229" s="53">
        <f t="shared" si="917"/>
        <v>69798</v>
      </c>
      <c r="AL229" s="53">
        <f t="shared" ref="AL229:AS229" si="918">SUM(AL52,AL111,AL170)</f>
        <v>0</v>
      </c>
      <c r="AM229" s="53">
        <f t="shared" si="918"/>
        <v>0</v>
      </c>
      <c r="AN229" s="53">
        <f t="shared" si="918"/>
        <v>69798</v>
      </c>
      <c r="AO229" s="53">
        <f t="shared" si="918"/>
        <v>0</v>
      </c>
      <c r="AP229" s="53">
        <f t="shared" si="918"/>
        <v>69798</v>
      </c>
      <c r="AQ229" s="30">
        <f t="shared" si="918"/>
        <v>69798</v>
      </c>
      <c r="AR229" s="30">
        <f t="shared" si="918"/>
        <v>0</v>
      </c>
      <c r="AS229" s="30">
        <f t="shared" si="918"/>
        <v>69798</v>
      </c>
      <c r="AT229" s="100">
        <f t="shared" si="663"/>
        <v>100</v>
      </c>
    </row>
    <row r="230" spans="1:46" x14ac:dyDescent="0.2">
      <c r="A230" s="50" t="s">
        <v>73</v>
      </c>
      <c r="B230" s="30">
        <f t="shared" si="863"/>
        <v>0</v>
      </c>
      <c r="C230" s="30">
        <f t="shared" si="855"/>
        <v>0</v>
      </c>
      <c r="D230" s="30">
        <f t="shared" si="855"/>
        <v>0</v>
      </c>
      <c r="E230" s="30">
        <f t="shared" ref="E230:I230" si="919">SUM(E53,E112,E171)</f>
        <v>0</v>
      </c>
      <c r="F230" s="30">
        <f t="shared" si="919"/>
        <v>0</v>
      </c>
      <c r="G230" s="30">
        <f t="shared" si="919"/>
        <v>0</v>
      </c>
      <c r="H230" s="30">
        <f t="shared" si="919"/>
        <v>0</v>
      </c>
      <c r="I230" s="30">
        <f t="shared" si="919"/>
        <v>0</v>
      </c>
      <c r="J230" s="30">
        <f>SUM(J53,J112,J171)</f>
        <v>0</v>
      </c>
      <c r="K230" s="30">
        <f>SUM(K53,K112,K171)</f>
        <v>0</v>
      </c>
      <c r="L230" s="30">
        <f>SUM(L53,L112,L171)</f>
        <v>0</v>
      </c>
      <c r="M230" s="30">
        <f>SUM(M53,M112,M171)</f>
        <v>0</v>
      </c>
      <c r="N230" s="30">
        <f>SUM(N53,N112,N171)</f>
        <v>0</v>
      </c>
      <c r="O230" s="30">
        <f t="shared" ref="O230:S230" si="920">SUM(O53,O112,O171)</f>
        <v>0</v>
      </c>
      <c r="P230" s="30">
        <f t="shared" si="920"/>
        <v>0</v>
      </c>
      <c r="Q230" s="30">
        <f t="shared" si="920"/>
        <v>0</v>
      </c>
      <c r="R230" s="30">
        <f t="shared" si="920"/>
        <v>0</v>
      </c>
      <c r="S230" s="30">
        <f t="shared" si="920"/>
        <v>0</v>
      </c>
      <c r="T230" s="30">
        <f t="shared" ref="T230:V230" si="921">SUM(T53,T112,T171)</f>
        <v>0</v>
      </c>
      <c r="U230" s="30">
        <f t="shared" si="921"/>
        <v>0</v>
      </c>
      <c r="V230" s="30">
        <f t="shared" si="921"/>
        <v>0</v>
      </c>
      <c r="W230" s="100"/>
      <c r="X230" s="85" t="s">
        <v>76</v>
      </c>
      <c r="Y230" s="65">
        <f t="shared" si="894"/>
        <v>163093</v>
      </c>
      <c r="Z230" s="30">
        <f t="shared" si="894"/>
        <v>0</v>
      </c>
      <c r="AA230" s="53">
        <f t="shared" si="894"/>
        <v>163093</v>
      </c>
      <c r="AB230" s="53">
        <f t="shared" ref="AB230:AF230" si="922">SUM(AB53,AB112,AB171)</f>
        <v>0</v>
      </c>
      <c r="AC230" s="53">
        <f t="shared" si="922"/>
        <v>0</v>
      </c>
      <c r="AD230" s="53">
        <f t="shared" si="922"/>
        <v>163093</v>
      </c>
      <c r="AE230" s="53">
        <f t="shared" si="922"/>
        <v>0</v>
      </c>
      <c r="AF230" s="53">
        <f t="shared" si="922"/>
        <v>163093</v>
      </c>
      <c r="AG230" s="53">
        <f t="shared" ref="AG230:AK230" si="923">SUM(AG53,AG112,AG171)</f>
        <v>0</v>
      </c>
      <c r="AH230" s="53">
        <f t="shared" si="923"/>
        <v>0</v>
      </c>
      <c r="AI230" s="53">
        <f t="shared" si="923"/>
        <v>163093</v>
      </c>
      <c r="AJ230" s="53">
        <f t="shared" si="923"/>
        <v>0</v>
      </c>
      <c r="AK230" s="53">
        <f t="shared" si="923"/>
        <v>163093</v>
      </c>
      <c r="AL230" s="53">
        <f t="shared" ref="AL230:AS230" si="924">SUM(AL53,AL112,AL171)</f>
        <v>0</v>
      </c>
      <c r="AM230" s="53">
        <f t="shared" si="924"/>
        <v>0</v>
      </c>
      <c r="AN230" s="53">
        <f t="shared" si="924"/>
        <v>163093</v>
      </c>
      <c r="AO230" s="53">
        <f t="shared" si="924"/>
        <v>0</v>
      </c>
      <c r="AP230" s="53">
        <f t="shared" si="924"/>
        <v>163093</v>
      </c>
      <c r="AQ230" s="30">
        <f t="shared" si="924"/>
        <v>163093</v>
      </c>
      <c r="AR230" s="30">
        <f t="shared" si="924"/>
        <v>0</v>
      </c>
      <c r="AS230" s="30">
        <f t="shared" si="924"/>
        <v>163093</v>
      </c>
      <c r="AT230" s="100">
        <f t="shared" si="663"/>
        <v>100</v>
      </c>
    </row>
    <row r="231" spans="1:46" x14ac:dyDescent="0.2">
      <c r="A231" s="50" t="s">
        <v>74</v>
      </c>
      <c r="B231" s="30">
        <f t="shared" si="863"/>
        <v>0</v>
      </c>
      <c r="C231" s="30">
        <f t="shared" si="855"/>
        <v>0</v>
      </c>
      <c r="D231" s="30">
        <f t="shared" si="855"/>
        <v>0</v>
      </c>
      <c r="E231" s="30">
        <f t="shared" ref="E231:I231" si="925">SUM(E54,E113,E172)</f>
        <v>0</v>
      </c>
      <c r="F231" s="30">
        <f t="shared" si="925"/>
        <v>0</v>
      </c>
      <c r="G231" s="30">
        <f t="shared" si="925"/>
        <v>0</v>
      </c>
      <c r="H231" s="30">
        <f t="shared" si="925"/>
        <v>0</v>
      </c>
      <c r="I231" s="30">
        <f t="shared" si="925"/>
        <v>0</v>
      </c>
      <c r="J231" s="30">
        <f t="shared" ref="J231:N231" si="926">SUM(J54,J113,J172)</f>
        <v>0</v>
      </c>
      <c r="K231" s="30">
        <f t="shared" si="926"/>
        <v>0</v>
      </c>
      <c r="L231" s="30">
        <f t="shared" si="926"/>
        <v>0</v>
      </c>
      <c r="M231" s="30">
        <f t="shared" si="926"/>
        <v>0</v>
      </c>
      <c r="N231" s="30">
        <f t="shared" si="926"/>
        <v>0</v>
      </c>
      <c r="O231" s="30">
        <f t="shared" ref="O231:S231" si="927">SUM(O54,O113,O172)</f>
        <v>0</v>
      </c>
      <c r="P231" s="30">
        <f t="shared" si="927"/>
        <v>0</v>
      </c>
      <c r="Q231" s="30">
        <f t="shared" si="927"/>
        <v>0</v>
      </c>
      <c r="R231" s="30">
        <f t="shared" si="927"/>
        <v>0</v>
      </c>
      <c r="S231" s="30">
        <f t="shared" si="927"/>
        <v>0</v>
      </c>
      <c r="T231" s="30">
        <f t="shared" ref="T231:V231" si="928">SUM(T54,T113,T172)</f>
        <v>0</v>
      </c>
      <c r="U231" s="30">
        <f t="shared" si="928"/>
        <v>0</v>
      </c>
      <c r="V231" s="30">
        <f t="shared" si="928"/>
        <v>0</v>
      </c>
      <c r="W231" s="100"/>
      <c r="X231" s="85" t="s">
        <v>77</v>
      </c>
      <c r="Y231" s="65">
        <f t="shared" si="894"/>
        <v>86143</v>
      </c>
      <c r="Z231" s="30">
        <f t="shared" si="894"/>
        <v>0</v>
      </c>
      <c r="AA231" s="53">
        <f t="shared" si="894"/>
        <v>86143</v>
      </c>
      <c r="AB231" s="53">
        <f t="shared" ref="AB231:AF231" si="929">SUM(AB54,AB113,AB172)</f>
        <v>0</v>
      </c>
      <c r="AC231" s="53">
        <f t="shared" si="929"/>
        <v>0</v>
      </c>
      <c r="AD231" s="53">
        <f t="shared" si="929"/>
        <v>86143</v>
      </c>
      <c r="AE231" s="53">
        <f t="shared" si="929"/>
        <v>0</v>
      </c>
      <c r="AF231" s="53">
        <f t="shared" si="929"/>
        <v>86143</v>
      </c>
      <c r="AG231" s="53">
        <f t="shared" ref="AG231:AK231" si="930">SUM(AG54,AG113,AG172)</f>
        <v>0</v>
      </c>
      <c r="AH231" s="53">
        <f t="shared" si="930"/>
        <v>0</v>
      </c>
      <c r="AI231" s="53">
        <f t="shared" si="930"/>
        <v>86143</v>
      </c>
      <c r="AJ231" s="53">
        <f t="shared" si="930"/>
        <v>0</v>
      </c>
      <c r="AK231" s="53">
        <f t="shared" si="930"/>
        <v>86143</v>
      </c>
      <c r="AL231" s="53">
        <f t="shared" ref="AL231:AS231" si="931">SUM(AL54,AL113,AL172)</f>
        <v>0</v>
      </c>
      <c r="AM231" s="53">
        <f t="shared" si="931"/>
        <v>0</v>
      </c>
      <c r="AN231" s="53">
        <f t="shared" si="931"/>
        <v>86143</v>
      </c>
      <c r="AO231" s="53">
        <f t="shared" si="931"/>
        <v>0</v>
      </c>
      <c r="AP231" s="53">
        <f t="shared" si="931"/>
        <v>86143</v>
      </c>
      <c r="AQ231" s="30">
        <f t="shared" si="931"/>
        <v>86142</v>
      </c>
      <c r="AR231" s="30">
        <f t="shared" si="931"/>
        <v>0</v>
      </c>
      <c r="AS231" s="30">
        <f t="shared" si="931"/>
        <v>86142</v>
      </c>
      <c r="AT231" s="100">
        <f t="shared" si="663"/>
        <v>99.998839139570251</v>
      </c>
    </row>
    <row r="232" spans="1:46" ht="12.75" customHeight="1" x14ac:dyDescent="0.2">
      <c r="A232" s="22" t="s">
        <v>67</v>
      </c>
      <c r="B232" s="13">
        <f t="shared" si="863"/>
        <v>1500000</v>
      </c>
      <c r="C232" s="13">
        <f t="shared" si="855"/>
        <v>0</v>
      </c>
      <c r="D232" s="13">
        <f t="shared" si="855"/>
        <v>1500000</v>
      </c>
      <c r="E232" s="13">
        <f t="shared" ref="E232:I232" si="932">SUM(E55,E114,E173)</f>
        <v>141774</v>
      </c>
      <c r="F232" s="13">
        <f t="shared" si="932"/>
        <v>0</v>
      </c>
      <c r="G232" s="13">
        <f t="shared" si="932"/>
        <v>1641774</v>
      </c>
      <c r="H232" s="13">
        <f t="shared" si="932"/>
        <v>0</v>
      </c>
      <c r="I232" s="13">
        <f t="shared" si="932"/>
        <v>1641774</v>
      </c>
      <c r="J232" s="13">
        <f t="shared" ref="J232:N232" si="933">SUM(J55,J114,J173)</f>
        <v>763095</v>
      </c>
      <c r="K232" s="13">
        <f t="shared" si="933"/>
        <v>0</v>
      </c>
      <c r="L232" s="13">
        <f t="shared" si="933"/>
        <v>2404869</v>
      </c>
      <c r="M232" s="13">
        <f t="shared" si="933"/>
        <v>0</v>
      </c>
      <c r="N232" s="13">
        <f t="shared" si="933"/>
        <v>2404869</v>
      </c>
      <c r="O232" s="13">
        <f t="shared" ref="O232:S232" si="934">SUM(O55,O114,O173)</f>
        <v>4127</v>
      </c>
      <c r="P232" s="13">
        <f t="shared" si="934"/>
        <v>0</v>
      </c>
      <c r="Q232" s="13">
        <f t="shared" si="934"/>
        <v>2408996</v>
      </c>
      <c r="R232" s="13">
        <f t="shared" si="934"/>
        <v>0</v>
      </c>
      <c r="S232" s="13">
        <f t="shared" si="934"/>
        <v>2408996</v>
      </c>
      <c r="T232" s="13">
        <f t="shared" ref="T232:V232" si="935">SUM(T55,T114,T173)</f>
        <v>2408996</v>
      </c>
      <c r="U232" s="13">
        <f t="shared" si="935"/>
        <v>0</v>
      </c>
      <c r="V232" s="13">
        <f t="shared" si="935"/>
        <v>2408996</v>
      </c>
      <c r="W232" s="100">
        <f t="shared" si="652"/>
        <v>100</v>
      </c>
      <c r="X232" s="49" t="s">
        <v>68</v>
      </c>
      <c r="Y232" s="64">
        <f t="shared" si="894"/>
        <v>1500000</v>
      </c>
      <c r="Z232" s="2">
        <f t="shared" si="894"/>
        <v>0</v>
      </c>
      <c r="AA232" s="81">
        <f t="shared" si="894"/>
        <v>1500000</v>
      </c>
      <c r="AB232" s="81">
        <f t="shared" ref="AB232:AF232" si="936">SUM(AB55,AB114,AB173)</f>
        <v>141774</v>
      </c>
      <c r="AC232" s="81">
        <f t="shared" si="936"/>
        <v>0</v>
      </c>
      <c r="AD232" s="81">
        <f t="shared" si="936"/>
        <v>1641774</v>
      </c>
      <c r="AE232" s="81">
        <f t="shared" si="936"/>
        <v>0</v>
      </c>
      <c r="AF232" s="81">
        <f t="shared" si="936"/>
        <v>1641774</v>
      </c>
      <c r="AG232" s="81">
        <f t="shared" ref="AG232:AK232" si="937">SUM(AG55,AG114,AG173)</f>
        <v>763095</v>
      </c>
      <c r="AH232" s="81">
        <f t="shared" si="937"/>
        <v>0</v>
      </c>
      <c r="AI232" s="81">
        <f t="shared" si="937"/>
        <v>2404869</v>
      </c>
      <c r="AJ232" s="81">
        <f t="shared" si="937"/>
        <v>0</v>
      </c>
      <c r="AK232" s="81">
        <f t="shared" si="937"/>
        <v>2404869</v>
      </c>
      <c r="AL232" s="81">
        <f t="shared" ref="AL232:AS232" si="938">SUM(AL55,AL114,AL173)</f>
        <v>4128</v>
      </c>
      <c r="AM232" s="81">
        <f t="shared" si="938"/>
        <v>0</v>
      </c>
      <c r="AN232" s="81">
        <f t="shared" si="938"/>
        <v>2408997</v>
      </c>
      <c r="AO232" s="81">
        <f t="shared" si="938"/>
        <v>0</v>
      </c>
      <c r="AP232" s="81">
        <f t="shared" si="938"/>
        <v>2408997</v>
      </c>
      <c r="AQ232" s="13">
        <f t="shared" si="938"/>
        <v>2408997</v>
      </c>
      <c r="AR232" s="13">
        <f t="shared" si="938"/>
        <v>0</v>
      </c>
      <c r="AS232" s="13">
        <f t="shared" si="938"/>
        <v>2408997</v>
      </c>
      <c r="AT232" s="100">
        <f t="shared" si="663"/>
        <v>100</v>
      </c>
    </row>
    <row r="233" spans="1:46" ht="25.5" x14ac:dyDescent="0.2">
      <c r="A233" s="22" t="s">
        <v>61</v>
      </c>
      <c r="B233" s="13">
        <f t="shared" si="863"/>
        <v>0</v>
      </c>
      <c r="C233" s="13">
        <f t="shared" si="855"/>
        <v>0</v>
      </c>
      <c r="D233" s="13">
        <f t="shared" si="855"/>
        <v>0</v>
      </c>
      <c r="E233" s="13">
        <f t="shared" ref="E233:V233" si="939">SUM(E56,E115,E174)</f>
        <v>2507359</v>
      </c>
      <c r="F233" s="13">
        <f t="shared" si="939"/>
        <v>5320</v>
      </c>
      <c r="G233" s="13">
        <f t="shared" si="939"/>
        <v>2507359</v>
      </c>
      <c r="H233" s="13">
        <f t="shared" si="939"/>
        <v>5320</v>
      </c>
      <c r="I233" s="13">
        <f t="shared" si="939"/>
        <v>2512679</v>
      </c>
      <c r="J233" s="13">
        <f t="shared" si="939"/>
        <v>0</v>
      </c>
      <c r="K233" s="13">
        <f t="shared" si="939"/>
        <v>0</v>
      </c>
      <c r="L233" s="13">
        <f t="shared" si="939"/>
        <v>2507359</v>
      </c>
      <c r="M233" s="13">
        <f t="shared" si="939"/>
        <v>5320</v>
      </c>
      <c r="N233" s="13">
        <f t="shared" si="939"/>
        <v>2512679</v>
      </c>
      <c r="O233" s="13">
        <f t="shared" si="939"/>
        <v>5232</v>
      </c>
      <c r="P233" s="13">
        <f t="shared" si="939"/>
        <v>-5232</v>
      </c>
      <c r="Q233" s="13">
        <f t="shared" si="939"/>
        <v>2512591</v>
      </c>
      <c r="R233" s="13">
        <f t="shared" si="939"/>
        <v>88</v>
      </c>
      <c r="S233" s="13">
        <f t="shared" si="939"/>
        <v>2512679</v>
      </c>
      <c r="T233" s="13">
        <f t="shared" si="939"/>
        <v>2512679</v>
      </c>
      <c r="U233" s="13">
        <f t="shared" si="939"/>
        <v>0</v>
      </c>
      <c r="V233" s="13">
        <f t="shared" si="939"/>
        <v>2512679</v>
      </c>
      <c r="W233" s="100">
        <f t="shared" si="652"/>
        <v>100</v>
      </c>
      <c r="X233" s="79" t="s">
        <v>66</v>
      </c>
      <c r="Y233" s="64">
        <f t="shared" si="894"/>
        <v>68303</v>
      </c>
      <c r="Z233" s="2">
        <f t="shared" si="894"/>
        <v>0</v>
      </c>
      <c r="AA233" s="81">
        <f t="shared" si="894"/>
        <v>68303</v>
      </c>
      <c r="AB233" s="81">
        <f t="shared" ref="AB233:AF233" si="940">SUM(AB56,AB115,AB174)</f>
        <v>316506</v>
      </c>
      <c r="AC233" s="81">
        <f t="shared" si="940"/>
        <v>0</v>
      </c>
      <c r="AD233" s="81">
        <f t="shared" si="940"/>
        <v>384809</v>
      </c>
      <c r="AE233" s="81">
        <f t="shared" si="940"/>
        <v>0</v>
      </c>
      <c r="AF233" s="81">
        <f t="shared" si="940"/>
        <v>384809</v>
      </c>
      <c r="AG233" s="81">
        <f t="shared" ref="AG233:AK233" si="941">SUM(AG56,AG115,AG174)</f>
        <v>371697</v>
      </c>
      <c r="AH233" s="81">
        <f t="shared" si="941"/>
        <v>0</v>
      </c>
      <c r="AI233" s="81">
        <f t="shared" si="941"/>
        <v>756506</v>
      </c>
      <c r="AJ233" s="81">
        <f t="shared" si="941"/>
        <v>0</v>
      </c>
      <c r="AK233" s="81">
        <f t="shared" si="941"/>
        <v>756506</v>
      </c>
      <c r="AL233" s="81">
        <f t="shared" ref="AL233:AP233" si="942">SUM(AL56,AL115,AL174)</f>
        <v>364373</v>
      </c>
      <c r="AM233" s="81">
        <f t="shared" si="942"/>
        <v>0</v>
      </c>
      <c r="AN233" s="81">
        <f t="shared" si="942"/>
        <v>1120879</v>
      </c>
      <c r="AO233" s="81">
        <f t="shared" si="942"/>
        <v>0</v>
      </c>
      <c r="AP233" s="81">
        <f t="shared" si="942"/>
        <v>1120879</v>
      </c>
      <c r="AQ233" s="13">
        <f>SUM(AQ56,AQ115,AQ174)</f>
        <v>1120879</v>
      </c>
      <c r="AR233" s="13">
        <f>SUM(AR56,AR115,AR174)</f>
        <v>0</v>
      </c>
      <c r="AS233" s="13">
        <f>SUM(AS56,AS115,AS174)</f>
        <v>1120879</v>
      </c>
      <c r="AT233" s="100">
        <f t="shared" si="663"/>
        <v>100</v>
      </c>
    </row>
    <row r="234" spans="1:46" x14ac:dyDescent="0.2">
      <c r="A234" s="22" t="s">
        <v>121</v>
      </c>
      <c r="B234" s="2">
        <f t="shared" si="863"/>
        <v>0</v>
      </c>
      <c r="C234" s="2">
        <f t="shared" si="855"/>
        <v>0</v>
      </c>
      <c r="D234" s="2">
        <f t="shared" si="855"/>
        <v>0</v>
      </c>
      <c r="E234" s="2">
        <f t="shared" ref="E234:V234" si="943">SUM(E57,E116,E175)</f>
        <v>0</v>
      </c>
      <c r="F234" s="2">
        <f t="shared" si="943"/>
        <v>0</v>
      </c>
      <c r="G234" s="2">
        <f t="shared" si="943"/>
        <v>0</v>
      </c>
      <c r="H234" s="2">
        <f t="shared" si="943"/>
        <v>0</v>
      </c>
      <c r="I234" s="2">
        <f t="shared" si="943"/>
        <v>0</v>
      </c>
      <c r="J234" s="2">
        <f t="shared" si="943"/>
        <v>0</v>
      </c>
      <c r="K234" s="2">
        <f t="shared" si="943"/>
        <v>0</v>
      </c>
      <c r="L234" s="2">
        <f t="shared" si="943"/>
        <v>0</v>
      </c>
      <c r="M234" s="2">
        <f t="shared" si="943"/>
        <v>0</v>
      </c>
      <c r="N234" s="2">
        <f t="shared" si="943"/>
        <v>0</v>
      </c>
      <c r="O234" s="2">
        <f t="shared" si="943"/>
        <v>0</v>
      </c>
      <c r="P234" s="2">
        <f t="shared" si="943"/>
        <v>0</v>
      </c>
      <c r="Q234" s="2">
        <f t="shared" si="943"/>
        <v>0</v>
      </c>
      <c r="R234" s="2">
        <f t="shared" si="943"/>
        <v>0</v>
      </c>
      <c r="S234" s="2">
        <f t="shared" si="943"/>
        <v>0</v>
      </c>
      <c r="T234" s="2">
        <f t="shared" si="943"/>
        <v>7500000</v>
      </c>
      <c r="U234" s="2">
        <f t="shared" si="943"/>
        <v>0</v>
      </c>
      <c r="V234" s="2">
        <f t="shared" si="943"/>
        <v>7500000</v>
      </c>
      <c r="W234" s="100"/>
      <c r="X234" s="22" t="s">
        <v>127</v>
      </c>
      <c r="Y234" s="64"/>
      <c r="Z234" s="2"/>
      <c r="AA234" s="81"/>
      <c r="AB234" s="81"/>
      <c r="AC234" s="81"/>
      <c r="AD234" s="81"/>
      <c r="AE234" s="81"/>
      <c r="AF234" s="81"/>
      <c r="AG234" s="81"/>
      <c r="AH234" s="81"/>
      <c r="AI234" s="81"/>
      <c r="AJ234" s="81"/>
      <c r="AK234" s="81"/>
      <c r="AL234" s="81"/>
      <c r="AM234" s="81"/>
      <c r="AN234" s="81"/>
      <c r="AO234" s="81"/>
      <c r="AP234" s="81"/>
      <c r="AQ234" s="2">
        <f t="shared" ref="AQ234:AS234" si="944">SUM(AQ57,AQ116,AQ175)</f>
        <v>7500000</v>
      </c>
      <c r="AR234" s="2">
        <f t="shared" si="944"/>
        <v>0</v>
      </c>
      <c r="AS234" s="2">
        <f t="shared" si="944"/>
        <v>7500000</v>
      </c>
      <c r="AT234" s="100"/>
    </row>
    <row r="235" spans="1:46" x14ac:dyDescent="0.2">
      <c r="A235" s="22" t="s">
        <v>96</v>
      </c>
      <c r="B235" s="13">
        <f t="shared" si="863"/>
        <v>0</v>
      </c>
      <c r="C235" s="13">
        <f t="shared" si="855"/>
        <v>0</v>
      </c>
      <c r="D235" s="13">
        <f t="shared" si="855"/>
        <v>0</v>
      </c>
      <c r="E235" s="13">
        <f>SUM(E58,E117,E176)</f>
        <v>316506</v>
      </c>
      <c r="F235" s="13">
        <f>SUM(F58,F117,F176)</f>
        <v>0</v>
      </c>
      <c r="G235" s="13">
        <f>SUM(G58,G117,G176)</f>
        <v>316506</v>
      </c>
      <c r="H235" s="13">
        <f>SUM(H58,H117,H176)</f>
        <v>0</v>
      </c>
      <c r="I235" s="13">
        <f>SUM(I58,I117,I176)</f>
        <v>316506</v>
      </c>
      <c r="J235" s="13">
        <f t="shared" ref="J235:N235" si="945">SUM(J58,J117,J176)</f>
        <v>371697</v>
      </c>
      <c r="K235" s="13">
        <f t="shared" si="945"/>
        <v>0</v>
      </c>
      <c r="L235" s="13">
        <f t="shared" si="945"/>
        <v>688203</v>
      </c>
      <c r="M235" s="13">
        <f t="shared" si="945"/>
        <v>0</v>
      </c>
      <c r="N235" s="13">
        <f t="shared" si="945"/>
        <v>688203</v>
      </c>
      <c r="O235" s="13">
        <f t="shared" ref="O235:S235" si="946">SUM(O58,O117,O176)</f>
        <v>441118</v>
      </c>
      <c r="P235" s="13">
        <f t="shared" si="946"/>
        <v>0</v>
      </c>
      <c r="Q235" s="13">
        <f t="shared" si="946"/>
        <v>1129321</v>
      </c>
      <c r="R235" s="13">
        <f t="shared" si="946"/>
        <v>0</v>
      </c>
      <c r="S235" s="13">
        <f t="shared" si="946"/>
        <v>1129321</v>
      </c>
      <c r="T235" s="13">
        <f t="shared" ref="T235:V235" si="947">SUM(T58,T117,T176)</f>
        <v>1129321</v>
      </c>
      <c r="U235" s="13">
        <f t="shared" si="947"/>
        <v>0</v>
      </c>
      <c r="V235" s="13">
        <f t="shared" si="947"/>
        <v>1129321</v>
      </c>
      <c r="W235" s="101">
        <f t="shared" si="652"/>
        <v>100</v>
      </c>
      <c r="X235" s="79"/>
      <c r="Y235" s="64"/>
      <c r="Z235" s="2"/>
      <c r="AA235" s="81"/>
      <c r="AB235" s="81"/>
      <c r="AC235" s="81"/>
      <c r="AD235" s="81"/>
      <c r="AE235" s="81"/>
      <c r="AF235" s="81"/>
      <c r="AG235" s="81"/>
      <c r="AH235" s="81"/>
      <c r="AI235" s="81"/>
      <c r="AJ235" s="81"/>
      <c r="AK235" s="81"/>
      <c r="AL235" s="81"/>
      <c r="AM235" s="81"/>
      <c r="AN235" s="81"/>
      <c r="AO235" s="81"/>
      <c r="AP235" s="81"/>
      <c r="AQ235" s="13"/>
      <c r="AR235" s="13"/>
      <c r="AS235" s="13"/>
      <c r="AT235" s="101"/>
    </row>
    <row r="236" spans="1:46" x14ac:dyDescent="0.2">
      <c r="A236" s="11" t="s">
        <v>20</v>
      </c>
      <c r="B236" s="5">
        <f t="shared" ref="B236" si="948">SUM(B59,B118,B177)</f>
        <v>25621063</v>
      </c>
      <c r="C236" s="5">
        <f t="shared" ref="C236" si="949">SUM(C59,C118,C177)</f>
        <v>135659</v>
      </c>
      <c r="D236" s="5">
        <f>SUM(D59,D118,D177)</f>
        <v>25756722</v>
      </c>
      <c r="E236" s="5">
        <f t="shared" ref="E236:I236" si="950">SUM(E59,E118,E177)</f>
        <v>3329128</v>
      </c>
      <c r="F236" s="5">
        <f t="shared" si="950"/>
        <v>5320</v>
      </c>
      <c r="G236" s="5">
        <f t="shared" si="950"/>
        <v>28950191</v>
      </c>
      <c r="H236" s="5">
        <f t="shared" si="950"/>
        <v>140979</v>
      </c>
      <c r="I236" s="5">
        <f t="shared" si="950"/>
        <v>29091170</v>
      </c>
      <c r="J236" s="5">
        <f t="shared" ref="J236:N236" si="951">SUM(J59,J118,J177)</f>
        <v>1185048</v>
      </c>
      <c r="K236" s="5">
        <f t="shared" si="951"/>
        <v>344</v>
      </c>
      <c r="L236" s="5">
        <f t="shared" si="951"/>
        <v>30135239</v>
      </c>
      <c r="M236" s="5">
        <f t="shared" si="951"/>
        <v>141323</v>
      </c>
      <c r="N236" s="5">
        <f t="shared" si="951"/>
        <v>30276562</v>
      </c>
      <c r="O236" s="5">
        <f t="shared" ref="O236:S236" si="952">SUM(O59,O118,O177)</f>
        <v>-6858567</v>
      </c>
      <c r="P236" s="5">
        <f t="shared" si="952"/>
        <v>-133011</v>
      </c>
      <c r="Q236" s="5">
        <f t="shared" si="952"/>
        <v>23276672</v>
      </c>
      <c r="R236" s="5">
        <f t="shared" si="952"/>
        <v>8312</v>
      </c>
      <c r="S236" s="5">
        <f t="shared" si="952"/>
        <v>23284984</v>
      </c>
      <c r="T236" s="5">
        <f t="shared" ref="T236:V236" si="953">SUM(T59,T118,T177)</f>
        <v>30545389</v>
      </c>
      <c r="U236" s="5">
        <f t="shared" si="953"/>
        <v>9635</v>
      </c>
      <c r="V236" s="5">
        <f t="shared" si="953"/>
        <v>30555024</v>
      </c>
      <c r="W236" s="99">
        <f t="shared" si="652"/>
        <v>131.22200985837054</v>
      </c>
      <c r="X236" s="77" t="s">
        <v>23</v>
      </c>
      <c r="Y236" s="69">
        <f t="shared" ref="Y236:AA236" si="954">SUM(Y59,Y118,Y177)</f>
        <v>22371348</v>
      </c>
      <c r="Z236" s="5">
        <f t="shared" si="954"/>
        <v>3385374</v>
      </c>
      <c r="AA236" s="56">
        <f t="shared" si="954"/>
        <v>25756722</v>
      </c>
      <c r="AB236" s="56">
        <f t="shared" ref="AB236:AF236" si="955">SUM(AB59,AB118,AB177)</f>
        <v>3234813</v>
      </c>
      <c r="AC236" s="56">
        <f t="shared" si="955"/>
        <v>99635</v>
      </c>
      <c r="AD236" s="56">
        <f t="shared" si="955"/>
        <v>25606161</v>
      </c>
      <c r="AE236" s="56">
        <f t="shared" si="955"/>
        <v>3485009</v>
      </c>
      <c r="AF236" s="56">
        <f t="shared" si="955"/>
        <v>29091170</v>
      </c>
      <c r="AG236" s="56">
        <f t="shared" ref="AG236:AK236" si="956">SUM(AG59,AG118,AG177)</f>
        <v>523803</v>
      </c>
      <c r="AH236" s="56">
        <f t="shared" si="956"/>
        <v>661589</v>
      </c>
      <c r="AI236" s="56">
        <f t="shared" si="956"/>
        <v>26129964</v>
      </c>
      <c r="AJ236" s="56">
        <f t="shared" si="956"/>
        <v>4146598</v>
      </c>
      <c r="AK236" s="56">
        <f t="shared" si="956"/>
        <v>30276562</v>
      </c>
      <c r="AL236" s="56">
        <f t="shared" ref="AL236:AR236" si="957">SUM(AL59,AL118,AL177)</f>
        <v>-6603985</v>
      </c>
      <c r="AM236" s="56">
        <f t="shared" si="957"/>
        <v>-387593</v>
      </c>
      <c r="AN236" s="56">
        <f t="shared" si="957"/>
        <v>19525979</v>
      </c>
      <c r="AO236" s="56">
        <f t="shared" si="957"/>
        <v>3759005</v>
      </c>
      <c r="AP236" s="56">
        <f t="shared" si="957"/>
        <v>23284984</v>
      </c>
      <c r="AQ236" s="5">
        <f t="shared" si="957"/>
        <v>23760354</v>
      </c>
      <c r="AR236" s="5">
        <f t="shared" si="957"/>
        <v>3069616</v>
      </c>
      <c r="AS236" s="5">
        <f>SUM(AS59,AS118,AS177)</f>
        <v>26829970</v>
      </c>
      <c r="AT236" s="99">
        <f t="shared" si="663"/>
        <v>115.22434372297614</v>
      </c>
    </row>
    <row r="237" spans="1:46" x14ac:dyDescent="0.2">
      <c r="AD237" s="93">
        <f>+Y236+AB236</f>
        <v>25606161</v>
      </c>
      <c r="AE237" s="93">
        <f>+Z236+AC236</f>
        <v>3485009</v>
      </c>
      <c r="AF237" s="93">
        <f>SUM(AD237:AE237)</f>
        <v>29091170</v>
      </c>
      <c r="AS237" s="93">
        <f>SUM(AQ236:AR236)</f>
        <v>26829970</v>
      </c>
    </row>
    <row r="239" spans="1:46" x14ac:dyDescent="0.2">
      <c r="AA239" s="25"/>
    </row>
    <row r="240" spans="1:46" x14ac:dyDescent="0.2">
      <c r="AA240" s="25">
        <f>SUM(D236-AA236)</f>
        <v>0</v>
      </c>
    </row>
  </sheetData>
  <mergeCells count="252">
    <mergeCell ref="AL123:AL124"/>
    <mergeCell ref="AM123:AM124"/>
    <mergeCell ref="AN123:AN124"/>
    <mergeCell ref="AO123:AO124"/>
    <mergeCell ref="AP123:AP124"/>
    <mergeCell ref="AL181:AM181"/>
    <mergeCell ref="AN181:AP181"/>
    <mergeCell ref="AL182:AL183"/>
    <mergeCell ref="AM182:AM183"/>
    <mergeCell ref="AN182:AN183"/>
    <mergeCell ref="AO182:AO183"/>
    <mergeCell ref="AP182:AP183"/>
    <mergeCell ref="AL63:AM63"/>
    <mergeCell ref="AN63:AP63"/>
    <mergeCell ref="AL64:AL65"/>
    <mergeCell ref="AM64:AM65"/>
    <mergeCell ref="AN64:AN65"/>
    <mergeCell ref="AO64:AO65"/>
    <mergeCell ref="AP64:AP65"/>
    <mergeCell ref="AL122:AM122"/>
    <mergeCell ref="AN122:AP122"/>
    <mergeCell ref="O4:P4"/>
    <mergeCell ref="Q4:S4"/>
    <mergeCell ref="O5:O6"/>
    <mergeCell ref="P5:P6"/>
    <mergeCell ref="Q5:Q6"/>
    <mergeCell ref="R5:R6"/>
    <mergeCell ref="S5:S6"/>
    <mergeCell ref="AL4:AM4"/>
    <mergeCell ref="AN4:AP4"/>
    <mergeCell ref="AL5:AL6"/>
    <mergeCell ref="AM5:AM6"/>
    <mergeCell ref="AN5:AN6"/>
    <mergeCell ref="AO5:AO6"/>
    <mergeCell ref="AP5:AP6"/>
    <mergeCell ref="AG4:AH4"/>
    <mergeCell ref="AI4:AK4"/>
    <mergeCell ref="AG5:AG6"/>
    <mergeCell ref="AH5:AH6"/>
    <mergeCell ref="AI5:AI6"/>
    <mergeCell ref="AJ5:AJ6"/>
    <mergeCell ref="AK5:AK6"/>
    <mergeCell ref="T4:V4"/>
    <mergeCell ref="A2:AF2"/>
    <mergeCell ref="A61:AF61"/>
    <mergeCell ref="A120:AF120"/>
    <mergeCell ref="E63:F63"/>
    <mergeCell ref="I64:I65"/>
    <mergeCell ref="E64:E65"/>
    <mergeCell ref="F64:F65"/>
    <mergeCell ref="G64:G65"/>
    <mergeCell ref="H64:H65"/>
    <mergeCell ref="AB4:AC4"/>
    <mergeCell ref="AD4:AF4"/>
    <mergeCell ref="AB5:AB6"/>
    <mergeCell ref="AC5:AC6"/>
    <mergeCell ref="AD5:AD6"/>
    <mergeCell ref="AE5:AE6"/>
    <mergeCell ref="AF5:AF6"/>
    <mergeCell ref="Z64:Z65"/>
    <mergeCell ref="J64:J65"/>
    <mergeCell ref="D5:D6"/>
    <mergeCell ref="Z5:Z6"/>
    <mergeCell ref="AA5:AA6"/>
    <mergeCell ref="B5:B6"/>
    <mergeCell ref="C5:C6"/>
    <mergeCell ref="A63:A65"/>
    <mergeCell ref="AF123:AF124"/>
    <mergeCell ref="B123:B124"/>
    <mergeCell ref="D123:D124"/>
    <mergeCell ref="Z123:Z124"/>
    <mergeCell ref="G123:G124"/>
    <mergeCell ref="H123:H124"/>
    <mergeCell ref="Y123:Y124"/>
    <mergeCell ref="B122:D122"/>
    <mergeCell ref="X122:X124"/>
    <mergeCell ref="Y122:AA122"/>
    <mergeCell ref="E122:F122"/>
    <mergeCell ref="G122:I122"/>
    <mergeCell ref="J122:K122"/>
    <mergeCell ref="J123:J124"/>
    <mergeCell ref="K123:K124"/>
    <mergeCell ref="L122:N122"/>
    <mergeCell ref="L123:L124"/>
    <mergeCell ref="M123:M124"/>
    <mergeCell ref="N123:N124"/>
    <mergeCell ref="AA123:AA124"/>
    <mergeCell ref="O122:P122"/>
    <mergeCell ref="Q122:S122"/>
    <mergeCell ref="O123:O124"/>
    <mergeCell ref="P123:P124"/>
    <mergeCell ref="AB182:AB183"/>
    <mergeCell ref="AC182:AC183"/>
    <mergeCell ref="AD182:AD183"/>
    <mergeCell ref="AE182:AE183"/>
    <mergeCell ref="AF182:AF183"/>
    <mergeCell ref="AB63:AC63"/>
    <mergeCell ref="AD63:AF63"/>
    <mergeCell ref="AB64:AB65"/>
    <mergeCell ref="AC64:AC65"/>
    <mergeCell ref="AD64:AD65"/>
    <mergeCell ref="AE64:AE65"/>
    <mergeCell ref="AF64:AF65"/>
    <mergeCell ref="A179:AF179"/>
    <mergeCell ref="AB181:AC181"/>
    <mergeCell ref="AD181:AF181"/>
    <mergeCell ref="E181:F181"/>
    <mergeCell ref="G181:I181"/>
    <mergeCell ref="I123:I124"/>
    <mergeCell ref="AB122:AC122"/>
    <mergeCell ref="AD122:AF122"/>
    <mergeCell ref="AB123:AB124"/>
    <mergeCell ref="AC123:AC124"/>
    <mergeCell ref="AD123:AD124"/>
    <mergeCell ref="AE123:AE124"/>
    <mergeCell ref="Y181:AA181"/>
    <mergeCell ref="B182:B183"/>
    <mergeCell ref="D182:D183"/>
    <mergeCell ref="Y182:Y183"/>
    <mergeCell ref="AA182:AA183"/>
    <mergeCell ref="C182:C183"/>
    <mergeCell ref="Z182:Z183"/>
    <mergeCell ref="E182:E183"/>
    <mergeCell ref="F182:F183"/>
    <mergeCell ref="G182:G183"/>
    <mergeCell ref="H182:H183"/>
    <mergeCell ref="I182:I183"/>
    <mergeCell ref="J181:K181"/>
    <mergeCell ref="J182:J183"/>
    <mergeCell ref="K182:K183"/>
    <mergeCell ref="L182:L183"/>
    <mergeCell ref="M182:M183"/>
    <mergeCell ref="O181:P181"/>
    <mergeCell ref="Q181:S181"/>
    <mergeCell ref="O182:O183"/>
    <mergeCell ref="P182:P183"/>
    <mergeCell ref="Q182:Q183"/>
    <mergeCell ref="R182:R183"/>
    <mergeCell ref="S182:S183"/>
    <mergeCell ref="B63:D63"/>
    <mergeCell ref="N182:N183"/>
    <mergeCell ref="L181:N181"/>
    <mergeCell ref="A181:A183"/>
    <mergeCell ref="B181:D181"/>
    <mergeCell ref="X181:X183"/>
    <mergeCell ref="C64:C65"/>
    <mergeCell ref="C123:C124"/>
    <mergeCell ref="A122:A124"/>
    <mergeCell ref="O63:P63"/>
    <mergeCell ref="Q63:S63"/>
    <mergeCell ref="O64:O65"/>
    <mergeCell ref="P64:P65"/>
    <mergeCell ref="Q64:Q65"/>
    <mergeCell ref="R64:R65"/>
    <mergeCell ref="S64:S65"/>
    <mergeCell ref="Q123:Q124"/>
    <mergeCell ref="R123:R124"/>
    <mergeCell ref="S123:S124"/>
    <mergeCell ref="T181:V181"/>
    <mergeCell ref="W181:W183"/>
    <mergeCell ref="T182:T183"/>
    <mergeCell ref="U182:U183"/>
    <mergeCell ref="V182:V183"/>
    <mergeCell ref="E5:E6"/>
    <mergeCell ref="F5:F6"/>
    <mergeCell ref="X63:X65"/>
    <mergeCell ref="K64:K65"/>
    <mergeCell ref="L64:L65"/>
    <mergeCell ref="M64:M65"/>
    <mergeCell ref="N64:N65"/>
    <mergeCell ref="J63:K63"/>
    <mergeCell ref="E123:E124"/>
    <mergeCell ref="F123:F124"/>
    <mergeCell ref="T122:V122"/>
    <mergeCell ref="T123:T124"/>
    <mergeCell ref="U123:U124"/>
    <mergeCell ref="V123:V124"/>
    <mergeCell ref="T5:T6"/>
    <mergeCell ref="U5:U6"/>
    <mergeCell ref="V5:V6"/>
    <mergeCell ref="W4:W6"/>
    <mergeCell ref="T63:V63"/>
    <mergeCell ref="W63:W65"/>
    <mergeCell ref="T64:T65"/>
    <mergeCell ref="U64:U65"/>
    <mergeCell ref="V64:V65"/>
    <mergeCell ref="W122:W124"/>
    <mergeCell ref="Y63:AA63"/>
    <mergeCell ref="B64:B65"/>
    <mergeCell ref="D64:D65"/>
    <mergeCell ref="Y64:Y65"/>
    <mergeCell ref="AA64:AA65"/>
    <mergeCell ref="A4:A6"/>
    <mergeCell ref="X4:X6"/>
    <mergeCell ref="Y4:AA4"/>
    <mergeCell ref="Y5:Y6"/>
    <mergeCell ref="B4:D4"/>
    <mergeCell ref="L63:N63"/>
    <mergeCell ref="J4:K4"/>
    <mergeCell ref="J5:J6"/>
    <mergeCell ref="K5:K6"/>
    <mergeCell ref="L4:N4"/>
    <mergeCell ref="L5:L6"/>
    <mergeCell ref="M5:M6"/>
    <mergeCell ref="N5:N6"/>
    <mergeCell ref="E4:F4"/>
    <mergeCell ref="G4:I4"/>
    <mergeCell ref="G5:G6"/>
    <mergeCell ref="H5:H6"/>
    <mergeCell ref="I5:I6"/>
    <mergeCell ref="G63:I63"/>
    <mergeCell ref="AG63:AH63"/>
    <mergeCell ref="AI63:AK63"/>
    <mergeCell ref="AG181:AH181"/>
    <mergeCell ref="AI181:AK181"/>
    <mergeCell ref="AG182:AG183"/>
    <mergeCell ref="AH182:AH183"/>
    <mergeCell ref="AI182:AI183"/>
    <mergeCell ref="AJ182:AJ183"/>
    <mergeCell ref="AK182:AK183"/>
    <mergeCell ref="AG64:AG65"/>
    <mergeCell ref="AH64:AH65"/>
    <mergeCell ref="AI64:AI65"/>
    <mergeCell ref="AJ64:AJ65"/>
    <mergeCell ref="AK64:AK65"/>
    <mergeCell ref="AG122:AH122"/>
    <mergeCell ref="AI122:AK122"/>
    <mergeCell ref="AG123:AG124"/>
    <mergeCell ref="AH123:AH124"/>
    <mergeCell ref="AI123:AI124"/>
    <mergeCell ref="AJ123:AJ124"/>
    <mergeCell ref="AK123:AK124"/>
    <mergeCell ref="AQ4:AS4"/>
    <mergeCell ref="AT4:AT6"/>
    <mergeCell ref="AQ5:AQ6"/>
    <mergeCell ref="AR5:AR6"/>
    <mergeCell ref="AS5:AS6"/>
    <mergeCell ref="AQ63:AS63"/>
    <mergeCell ref="AT63:AT65"/>
    <mergeCell ref="AQ64:AQ65"/>
    <mergeCell ref="AR64:AR65"/>
    <mergeCell ref="AS64:AS65"/>
    <mergeCell ref="AQ122:AS122"/>
    <mergeCell ref="AT122:AT124"/>
    <mergeCell ref="AQ123:AQ124"/>
    <mergeCell ref="AR123:AR124"/>
    <mergeCell ref="AS123:AS124"/>
    <mergeCell ref="AQ181:AS181"/>
    <mergeCell ref="AT181:AT183"/>
    <mergeCell ref="AQ182:AQ183"/>
    <mergeCell ref="AR182:AR183"/>
    <mergeCell ref="AS182:AS183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45" fitToHeight="0" orientation="landscape" r:id="rId1"/>
  <headerFooter alignWithMargins="0">
    <oddFooter>&amp;C&amp;P</oddFooter>
  </headerFooter>
  <rowBreaks count="3" manualBreakCount="3">
    <brk id="59" max="16383" man="1"/>
    <brk id="118" max="16383" man="1"/>
    <brk id="1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2025-05-21T08:49:55Z</cp:lastPrinted>
  <dcterms:created xsi:type="dcterms:W3CDTF">1997-01-17T14:02:09Z</dcterms:created>
  <dcterms:modified xsi:type="dcterms:W3CDTF">2025-05-21T08:50:54Z</dcterms:modified>
</cp:coreProperties>
</file>